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YulyPatriciaChanchí\Downloads\"/>
    </mc:Choice>
  </mc:AlternateContent>
  <bookViews>
    <workbookView xWindow="0" yWindow="0" windowWidth="28770" windowHeight="12180"/>
  </bookViews>
  <sheets>
    <sheet name="2025" sheetId="3" r:id="rId1"/>
  </sheets>
  <externalReferences>
    <externalReference r:id="rId2"/>
  </externalReferences>
  <definedNames>
    <definedName name="_xlnm._FilterDatabase" localSheetId="0" hidden="1">'2025'!$H$1:$H$264</definedName>
    <definedName name="Clases">[1]DATOS!$A$2:$A$11</definedName>
  </definedNames>
  <calcPr calcId="162913"/>
</workbook>
</file>

<file path=xl/calcChain.xml><?xml version="1.0" encoding="utf-8"?>
<calcChain xmlns="http://schemas.openxmlformats.org/spreadsheetml/2006/main">
  <c r="P3" i="3" l="1"/>
  <c r="P4" i="3"/>
  <c r="P5" i="3"/>
  <c r="P7" i="3"/>
  <c r="P8" i="3"/>
  <c r="P9" i="3"/>
  <c r="P10" i="3"/>
  <c r="P11" i="3"/>
  <c r="P12" i="3"/>
  <c r="P13" i="3"/>
  <c r="P15" i="3"/>
  <c r="P16" i="3"/>
  <c r="P17" i="3"/>
  <c r="P19" i="3"/>
  <c r="P21" i="3"/>
  <c r="P22" i="3"/>
  <c r="P24" i="3"/>
  <c r="P25" i="3"/>
  <c r="P26" i="3"/>
  <c r="P27" i="3"/>
  <c r="P28" i="3"/>
  <c r="P29" i="3"/>
  <c r="P30" i="3"/>
  <c r="P31" i="3"/>
  <c r="P32" i="3"/>
  <c r="P33" i="3"/>
  <c r="P34" i="3"/>
  <c r="P35" i="3"/>
  <c r="P36" i="3"/>
  <c r="P37" i="3"/>
  <c r="P38" i="3"/>
  <c r="P39" i="3"/>
  <c r="P40" i="3"/>
  <c r="P41" i="3"/>
  <c r="P42" i="3"/>
  <c r="P43" i="3"/>
  <c r="P44" i="3"/>
  <c r="P45" i="3"/>
  <c r="P46" i="3"/>
  <c r="P47" i="3"/>
  <c r="P48" i="3"/>
  <c r="P49" i="3"/>
  <c r="P50" i="3"/>
  <c r="P51" i="3"/>
  <c r="P52" i="3"/>
  <c r="P53" i="3"/>
  <c r="P54" i="3"/>
  <c r="P55" i="3"/>
  <c r="P56" i="3"/>
  <c r="P57" i="3"/>
  <c r="P58" i="3"/>
  <c r="P59" i="3"/>
  <c r="P60" i="3"/>
  <c r="P61" i="3"/>
  <c r="P62" i="3"/>
  <c r="P63" i="3"/>
  <c r="P64" i="3"/>
  <c r="P65" i="3"/>
  <c r="P66" i="3"/>
  <c r="P67" i="3"/>
  <c r="P68" i="3"/>
  <c r="P69" i="3"/>
  <c r="P70" i="3"/>
  <c r="P71" i="3"/>
  <c r="P72" i="3"/>
  <c r="P73" i="3"/>
  <c r="P74" i="3"/>
  <c r="P75" i="3"/>
  <c r="P76" i="3"/>
  <c r="P77" i="3"/>
  <c r="P79" i="3"/>
  <c r="P80" i="3"/>
  <c r="P81" i="3"/>
  <c r="P82" i="3"/>
  <c r="P83" i="3"/>
  <c r="P84" i="3"/>
  <c r="P85" i="3"/>
  <c r="P86" i="3"/>
  <c r="P87" i="3"/>
  <c r="P88" i="3"/>
  <c r="P89" i="3"/>
  <c r="P90" i="3"/>
  <c r="P91" i="3"/>
  <c r="P92" i="3"/>
  <c r="P93" i="3"/>
  <c r="P94" i="3"/>
  <c r="P95" i="3"/>
  <c r="P96" i="3"/>
  <c r="P97" i="3"/>
  <c r="P98" i="3"/>
  <c r="P99" i="3"/>
  <c r="P100" i="3"/>
  <c r="P101" i="3"/>
  <c r="P102" i="3"/>
  <c r="P103" i="3"/>
  <c r="P104" i="3"/>
  <c r="P105" i="3"/>
  <c r="P106" i="3"/>
  <c r="P107" i="3"/>
  <c r="P108" i="3"/>
  <c r="P109" i="3"/>
  <c r="P110" i="3"/>
  <c r="P111" i="3"/>
  <c r="P112" i="3"/>
  <c r="P113" i="3"/>
  <c r="P114" i="3"/>
  <c r="P115" i="3"/>
  <c r="P116" i="3"/>
  <c r="P117" i="3"/>
  <c r="P118" i="3"/>
  <c r="P119" i="3"/>
  <c r="P120" i="3"/>
  <c r="P121" i="3"/>
  <c r="P122" i="3"/>
  <c r="P123" i="3"/>
  <c r="P124" i="3"/>
  <c r="P125" i="3"/>
  <c r="P126" i="3"/>
  <c r="P127" i="3"/>
  <c r="P128" i="3"/>
  <c r="P129" i="3"/>
  <c r="P130" i="3"/>
  <c r="P131" i="3"/>
  <c r="P132" i="3"/>
  <c r="P133" i="3"/>
  <c r="P134" i="3"/>
  <c r="P135" i="3"/>
  <c r="P136" i="3"/>
  <c r="P137" i="3"/>
  <c r="P138" i="3"/>
  <c r="P139" i="3"/>
  <c r="P140" i="3"/>
  <c r="P141" i="3"/>
  <c r="P142" i="3"/>
  <c r="P143" i="3"/>
  <c r="P145" i="3"/>
  <c r="P146" i="3"/>
  <c r="P147" i="3"/>
  <c r="P148" i="3"/>
  <c r="P149" i="3"/>
  <c r="P150" i="3"/>
  <c r="P151" i="3"/>
  <c r="P152" i="3"/>
  <c r="P153" i="3"/>
  <c r="P154" i="3"/>
  <c r="P155" i="3"/>
  <c r="P156" i="3"/>
  <c r="P157" i="3"/>
  <c r="P158" i="3"/>
  <c r="P159" i="3"/>
  <c r="P160" i="3"/>
  <c r="P161" i="3"/>
  <c r="P162" i="3"/>
  <c r="P163" i="3"/>
  <c r="P164" i="3"/>
  <c r="P165" i="3"/>
  <c r="P166" i="3"/>
  <c r="P167" i="3"/>
  <c r="P168" i="3"/>
  <c r="P169" i="3"/>
  <c r="P170" i="3"/>
  <c r="P171" i="3"/>
  <c r="P172" i="3"/>
  <c r="P173" i="3"/>
  <c r="P174" i="3"/>
  <c r="P175" i="3"/>
  <c r="P176" i="3"/>
  <c r="P177" i="3"/>
  <c r="P178" i="3"/>
  <c r="P179" i="3"/>
  <c r="P180" i="3"/>
  <c r="P181" i="3"/>
  <c r="P182" i="3"/>
  <c r="P183" i="3"/>
  <c r="P184" i="3"/>
  <c r="P185" i="3"/>
  <c r="P186" i="3"/>
  <c r="P187" i="3"/>
  <c r="P188" i="3"/>
  <c r="P189" i="3"/>
  <c r="P190" i="3"/>
  <c r="P191" i="3"/>
  <c r="P192" i="3"/>
  <c r="P193" i="3"/>
  <c r="P194" i="3"/>
  <c r="P195" i="3"/>
  <c r="P196" i="3"/>
  <c r="P197" i="3"/>
  <c r="P198" i="3"/>
  <c r="P199" i="3"/>
  <c r="P200" i="3"/>
  <c r="P201" i="3"/>
  <c r="P202" i="3"/>
  <c r="P203" i="3"/>
  <c r="P204" i="3"/>
  <c r="P205" i="3"/>
  <c r="P206" i="3"/>
  <c r="P207" i="3"/>
  <c r="P208" i="3"/>
  <c r="P209" i="3"/>
  <c r="P210" i="3"/>
  <c r="P211" i="3"/>
  <c r="P212" i="3"/>
  <c r="P213" i="3"/>
  <c r="P214" i="3"/>
  <c r="P215" i="3"/>
  <c r="P216" i="3"/>
  <c r="P217" i="3"/>
  <c r="P218" i="3"/>
  <c r="P219" i="3"/>
  <c r="P220" i="3"/>
  <c r="P221" i="3"/>
  <c r="P222" i="3"/>
  <c r="P223" i="3"/>
  <c r="P224" i="3"/>
  <c r="P225" i="3"/>
  <c r="P226" i="3"/>
  <c r="P227" i="3"/>
  <c r="P228" i="3"/>
  <c r="P229" i="3"/>
  <c r="P230" i="3"/>
  <c r="P231" i="3"/>
  <c r="P232" i="3"/>
  <c r="P233" i="3"/>
  <c r="P234" i="3"/>
  <c r="P235" i="3"/>
  <c r="P236" i="3"/>
  <c r="P237" i="3"/>
  <c r="P238" i="3"/>
  <c r="P239" i="3"/>
  <c r="P240" i="3"/>
  <c r="P241" i="3"/>
  <c r="P242" i="3"/>
  <c r="P243" i="3"/>
  <c r="P244" i="3"/>
  <c r="P245" i="3"/>
  <c r="P246" i="3"/>
  <c r="P247" i="3"/>
  <c r="P248" i="3"/>
  <c r="P249" i="3"/>
  <c r="P250" i="3"/>
  <c r="P251" i="3"/>
  <c r="P252" i="3"/>
  <c r="P253" i="3"/>
  <c r="P254" i="3"/>
  <c r="P255" i="3"/>
  <c r="P256" i="3"/>
  <c r="P257" i="3"/>
  <c r="P258" i="3"/>
  <c r="P259" i="3"/>
  <c r="P260" i="3"/>
  <c r="P261" i="3"/>
  <c r="P262" i="3"/>
  <c r="P263" i="3"/>
  <c r="P264" i="3"/>
  <c r="P2" i="3"/>
  <c r="O3" i="3"/>
  <c r="O4" i="3"/>
  <c r="O5" i="3"/>
  <c r="O7" i="3"/>
  <c r="O8" i="3"/>
  <c r="O9" i="3"/>
  <c r="O10" i="3"/>
  <c r="O11" i="3"/>
  <c r="O12" i="3"/>
  <c r="O13" i="3"/>
  <c r="O15" i="3"/>
  <c r="O16" i="3"/>
  <c r="O17" i="3"/>
  <c r="O19" i="3"/>
  <c r="O21" i="3"/>
  <c r="O22" i="3"/>
  <c r="O24" i="3"/>
  <c r="O25" i="3"/>
  <c r="O26" i="3"/>
  <c r="O27" i="3"/>
  <c r="O28" i="3"/>
  <c r="O29" i="3"/>
  <c r="O30" i="3"/>
  <c r="O31" i="3"/>
  <c r="O32" i="3"/>
  <c r="O33" i="3"/>
  <c r="O34" i="3"/>
  <c r="O35" i="3"/>
  <c r="O36" i="3"/>
  <c r="O37" i="3"/>
  <c r="O38" i="3"/>
  <c r="O39" i="3"/>
  <c r="O40" i="3"/>
  <c r="O41" i="3"/>
  <c r="O42" i="3"/>
  <c r="O43" i="3"/>
  <c r="O44" i="3"/>
  <c r="O45" i="3"/>
  <c r="O46" i="3"/>
  <c r="O47" i="3"/>
  <c r="O48" i="3"/>
  <c r="O49" i="3"/>
  <c r="O50" i="3"/>
  <c r="O51" i="3"/>
  <c r="O52" i="3"/>
  <c r="O53" i="3"/>
  <c r="O54" i="3"/>
  <c r="O55" i="3"/>
  <c r="O56" i="3"/>
  <c r="O57" i="3"/>
  <c r="O58" i="3"/>
  <c r="O59" i="3"/>
  <c r="O60" i="3"/>
  <c r="O61" i="3"/>
  <c r="O62" i="3"/>
  <c r="O63" i="3"/>
  <c r="O64" i="3"/>
  <c r="O65" i="3"/>
  <c r="O66" i="3"/>
  <c r="O67" i="3"/>
  <c r="O68" i="3"/>
  <c r="O69" i="3"/>
  <c r="O70" i="3"/>
  <c r="O71" i="3"/>
  <c r="O72" i="3"/>
  <c r="O73" i="3"/>
  <c r="O74" i="3"/>
  <c r="O75" i="3"/>
  <c r="O76" i="3"/>
  <c r="O77" i="3"/>
  <c r="O79" i="3"/>
  <c r="O80" i="3"/>
  <c r="O81" i="3"/>
  <c r="O82" i="3"/>
  <c r="O83" i="3"/>
  <c r="O84" i="3"/>
  <c r="O85" i="3"/>
  <c r="O86" i="3"/>
  <c r="O87" i="3"/>
  <c r="O88" i="3"/>
  <c r="O89" i="3"/>
  <c r="O90" i="3"/>
  <c r="O91" i="3"/>
  <c r="O92" i="3"/>
  <c r="O93" i="3"/>
  <c r="O94" i="3"/>
  <c r="O95" i="3"/>
  <c r="O96" i="3"/>
  <c r="O97" i="3"/>
  <c r="O98" i="3"/>
  <c r="O99" i="3"/>
  <c r="O100" i="3"/>
  <c r="O101" i="3"/>
  <c r="O102" i="3"/>
  <c r="O103" i="3"/>
  <c r="O104" i="3"/>
  <c r="O105" i="3"/>
  <c r="O106" i="3"/>
  <c r="O107" i="3"/>
  <c r="O108" i="3"/>
  <c r="O109" i="3"/>
  <c r="O110" i="3"/>
  <c r="O111" i="3"/>
  <c r="O112" i="3"/>
  <c r="O113" i="3"/>
  <c r="O114" i="3"/>
  <c r="O115" i="3"/>
  <c r="O116" i="3"/>
  <c r="O117" i="3"/>
  <c r="O118" i="3"/>
  <c r="O119" i="3"/>
  <c r="O120" i="3"/>
  <c r="O121" i="3"/>
  <c r="O122" i="3"/>
  <c r="O123" i="3"/>
  <c r="O124" i="3"/>
  <c r="O125" i="3"/>
  <c r="O126" i="3"/>
  <c r="O127" i="3"/>
  <c r="O128" i="3"/>
  <c r="O129" i="3"/>
  <c r="O130" i="3"/>
  <c r="O131" i="3"/>
  <c r="O132" i="3"/>
  <c r="O133" i="3"/>
  <c r="O134" i="3"/>
  <c r="O135" i="3"/>
  <c r="O136" i="3"/>
  <c r="O137" i="3"/>
  <c r="O138" i="3"/>
  <c r="O139" i="3"/>
  <c r="O140" i="3"/>
  <c r="O141" i="3"/>
  <c r="O142" i="3"/>
  <c r="O143" i="3"/>
  <c r="O145" i="3"/>
  <c r="O146" i="3"/>
  <c r="O147" i="3"/>
  <c r="O148" i="3"/>
  <c r="O149" i="3"/>
  <c r="O150" i="3"/>
  <c r="O151" i="3"/>
  <c r="O152" i="3"/>
  <c r="O153" i="3"/>
  <c r="O154" i="3"/>
  <c r="O155" i="3"/>
  <c r="O156" i="3"/>
  <c r="O157" i="3"/>
  <c r="O158" i="3"/>
  <c r="O159" i="3"/>
  <c r="O160" i="3"/>
  <c r="O161" i="3"/>
  <c r="O162" i="3"/>
  <c r="O163" i="3"/>
  <c r="O164" i="3"/>
  <c r="O165" i="3"/>
  <c r="O166" i="3"/>
  <c r="O167" i="3"/>
  <c r="O168" i="3"/>
  <c r="O169" i="3"/>
  <c r="O170" i="3"/>
  <c r="O171" i="3"/>
  <c r="O172" i="3"/>
  <c r="O173" i="3"/>
  <c r="O174" i="3"/>
  <c r="O175" i="3"/>
  <c r="O176" i="3"/>
  <c r="O177" i="3"/>
  <c r="O178" i="3"/>
  <c r="O179" i="3"/>
  <c r="O180" i="3"/>
  <c r="O181" i="3"/>
  <c r="O182" i="3"/>
  <c r="O183" i="3"/>
  <c r="O184" i="3"/>
  <c r="O185" i="3"/>
  <c r="O186" i="3"/>
  <c r="O187" i="3"/>
  <c r="O188" i="3"/>
  <c r="O189" i="3"/>
  <c r="O190" i="3"/>
  <c r="O191" i="3"/>
  <c r="O192" i="3"/>
  <c r="O193" i="3"/>
  <c r="O194" i="3"/>
  <c r="O195" i="3"/>
  <c r="O196" i="3"/>
  <c r="O197" i="3"/>
  <c r="O198" i="3"/>
  <c r="O199" i="3"/>
  <c r="O200" i="3"/>
  <c r="O201" i="3"/>
  <c r="O202" i="3"/>
  <c r="O203" i="3"/>
  <c r="O204" i="3"/>
  <c r="O205" i="3"/>
  <c r="O206" i="3"/>
  <c r="O207" i="3"/>
  <c r="O208" i="3"/>
  <c r="O209" i="3"/>
  <c r="O210" i="3"/>
  <c r="O211" i="3"/>
  <c r="O212" i="3"/>
  <c r="O213" i="3"/>
  <c r="O214" i="3"/>
  <c r="O215" i="3"/>
  <c r="O216" i="3"/>
  <c r="O217" i="3"/>
  <c r="O218" i="3"/>
  <c r="O219" i="3"/>
  <c r="O220" i="3"/>
  <c r="O221" i="3"/>
  <c r="O222" i="3"/>
  <c r="O223" i="3"/>
  <c r="O224" i="3"/>
  <c r="O225" i="3"/>
  <c r="O226" i="3"/>
  <c r="O227" i="3"/>
  <c r="O228" i="3"/>
  <c r="O229" i="3"/>
  <c r="O230" i="3"/>
  <c r="O231" i="3"/>
  <c r="O232" i="3"/>
  <c r="O233" i="3"/>
  <c r="O234" i="3"/>
  <c r="O235" i="3"/>
  <c r="O236" i="3"/>
  <c r="O237" i="3"/>
  <c r="O238" i="3"/>
  <c r="O239" i="3"/>
  <c r="O240" i="3"/>
  <c r="O241" i="3"/>
  <c r="O242" i="3"/>
  <c r="O243" i="3"/>
  <c r="O244" i="3"/>
  <c r="O245" i="3"/>
  <c r="O246" i="3"/>
  <c r="O247" i="3"/>
  <c r="O248" i="3"/>
  <c r="O249" i="3"/>
  <c r="O250" i="3"/>
  <c r="O251" i="3"/>
  <c r="O252" i="3"/>
  <c r="O253" i="3"/>
  <c r="O254" i="3"/>
  <c r="O255" i="3"/>
  <c r="O256" i="3"/>
  <c r="O257" i="3"/>
  <c r="O258" i="3"/>
  <c r="O259" i="3"/>
  <c r="O260" i="3"/>
  <c r="O261" i="3"/>
  <c r="O262" i="3"/>
  <c r="O263" i="3"/>
  <c r="O264" i="3"/>
  <c r="O2" i="3"/>
  <c r="L14" i="3" l="1"/>
  <c r="P14" i="3" s="1"/>
  <c r="L6" i="3"/>
  <c r="P6" i="3" s="1"/>
  <c r="O14" i="3" l="1"/>
  <c r="O6" i="3"/>
  <c r="K114" i="3"/>
  <c r="K112" i="3"/>
  <c r="H6" i="3" l="1"/>
  <c r="H5" i="3"/>
  <c r="H3" i="3"/>
  <c r="H4" i="3"/>
  <c r="H7" i="3"/>
  <c r="H8" i="3"/>
  <c r="H9" i="3"/>
  <c r="H10" i="3"/>
  <c r="H11" i="3"/>
  <c r="H12" i="3"/>
  <c r="H13" i="3"/>
  <c r="H14" i="3"/>
  <c r="H15" i="3"/>
  <c r="H16" i="3"/>
  <c r="H17" i="3"/>
  <c r="H18" i="3"/>
  <c r="H19" i="3"/>
  <c r="H20" i="3"/>
  <c r="H21" i="3"/>
  <c r="H22" i="3"/>
  <c r="H23" i="3"/>
  <c r="H24" i="3"/>
  <c r="H25" i="3"/>
  <c r="H26" i="3"/>
  <c r="H27" i="3"/>
  <c r="H28" i="3"/>
  <c r="H29" i="3"/>
  <c r="H30" i="3"/>
  <c r="H31" i="3"/>
  <c r="H32" i="3"/>
  <c r="H33" i="3"/>
  <c r="H34" i="3"/>
  <c r="H35" i="3"/>
  <c r="H36" i="3"/>
  <c r="H37" i="3"/>
  <c r="H38" i="3"/>
  <c r="H39" i="3"/>
  <c r="H40" i="3"/>
  <c r="H41" i="3"/>
  <c r="H42" i="3"/>
  <c r="H43" i="3"/>
  <c r="H44" i="3"/>
  <c r="H45" i="3"/>
  <c r="H46" i="3"/>
  <c r="H47" i="3"/>
  <c r="H48" i="3"/>
  <c r="H49" i="3"/>
  <c r="H50" i="3"/>
  <c r="H51" i="3"/>
  <c r="H52" i="3"/>
  <c r="H53" i="3"/>
  <c r="H54" i="3"/>
  <c r="H55" i="3"/>
  <c r="H56" i="3"/>
  <c r="H57" i="3"/>
  <c r="H58" i="3"/>
  <c r="H59" i="3"/>
  <c r="H60" i="3"/>
  <c r="H61" i="3"/>
  <c r="H62" i="3"/>
  <c r="H63" i="3"/>
  <c r="H64" i="3"/>
  <c r="H65" i="3"/>
  <c r="H66" i="3"/>
  <c r="H67" i="3"/>
  <c r="H68" i="3"/>
  <c r="H69" i="3"/>
  <c r="H70" i="3"/>
  <c r="H71" i="3"/>
  <c r="H72" i="3"/>
  <c r="H73" i="3"/>
  <c r="H74" i="3"/>
  <c r="H75" i="3"/>
  <c r="H76" i="3"/>
  <c r="H77" i="3"/>
  <c r="H78" i="3"/>
  <c r="H79" i="3"/>
  <c r="H80" i="3"/>
  <c r="H81" i="3"/>
  <c r="H82" i="3"/>
  <c r="H83" i="3"/>
  <c r="H84" i="3"/>
  <c r="H85" i="3"/>
  <c r="H86" i="3"/>
  <c r="H87" i="3"/>
  <c r="H88" i="3"/>
  <c r="H89" i="3"/>
  <c r="H90" i="3"/>
  <c r="H91" i="3"/>
  <c r="H92" i="3"/>
  <c r="H93" i="3"/>
  <c r="H94" i="3"/>
  <c r="H95" i="3"/>
  <c r="H96" i="3"/>
  <c r="H97" i="3"/>
  <c r="H98" i="3"/>
  <c r="H99" i="3"/>
  <c r="H100" i="3"/>
  <c r="H101" i="3"/>
  <c r="H102" i="3"/>
  <c r="H103" i="3"/>
  <c r="H104" i="3"/>
  <c r="H105" i="3"/>
  <c r="H106" i="3"/>
  <c r="H107" i="3"/>
  <c r="H108" i="3"/>
  <c r="H109" i="3"/>
  <c r="H110" i="3"/>
  <c r="H111" i="3"/>
  <c r="H112" i="3"/>
  <c r="H113" i="3"/>
  <c r="H114" i="3"/>
  <c r="H115" i="3"/>
  <c r="H116" i="3"/>
  <c r="H117" i="3"/>
  <c r="H118" i="3"/>
  <c r="H119" i="3"/>
  <c r="H120" i="3"/>
  <c r="H121" i="3"/>
  <c r="H122" i="3"/>
  <c r="H123" i="3"/>
  <c r="H124" i="3"/>
  <c r="H125" i="3"/>
  <c r="H126" i="3"/>
  <c r="H127" i="3"/>
  <c r="H128" i="3"/>
  <c r="H129" i="3"/>
  <c r="H130" i="3"/>
  <c r="H131" i="3"/>
  <c r="H132" i="3"/>
  <c r="H133" i="3"/>
  <c r="H134" i="3"/>
  <c r="H135" i="3"/>
  <c r="H136" i="3"/>
  <c r="H137" i="3"/>
  <c r="H138" i="3"/>
  <c r="H139" i="3"/>
  <c r="H140" i="3"/>
  <c r="H141" i="3"/>
  <c r="H142" i="3"/>
  <c r="H143" i="3"/>
  <c r="H144" i="3"/>
  <c r="H145" i="3"/>
  <c r="H146" i="3"/>
  <c r="H147" i="3"/>
  <c r="H148" i="3"/>
  <c r="H149" i="3"/>
  <c r="H150" i="3"/>
  <c r="H151" i="3"/>
  <c r="H152" i="3"/>
  <c r="H153" i="3"/>
  <c r="H154" i="3"/>
  <c r="H155" i="3"/>
  <c r="H156" i="3"/>
  <c r="H157" i="3"/>
  <c r="H158" i="3"/>
  <c r="H159" i="3"/>
  <c r="H160" i="3"/>
  <c r="H161" i="3"/>
  <c r="H162" i="3"/>
  <c r="H163" i="3"/>
  <c r="H164" i="3"/>
  <c r="H165" i="3"/>
  <c r="H166" i="3"/>
  <c r="H167" i="3"/>
  <c r="H168" i="3"/>
  <c r="H169" i="3"/>
  <c r="H170" i="3"/>
  <c r="H171" i="3"/>
  <c r="H172" i="3"/>
  <c r="H173" i="3"/>
  <c r="H174" i="3"/>
  <c r="H175" i="3"/>
  <c r="H176" i="3"/>
  <c r="H177" i="3"/>
  <c r="H178" i="3"/>
  <c r="H179" i="3"/>
  <c r="H180" i="3"/>
  <c r="H181" i="3"/>
  <c r="H182" i="3"/>
  <c r="H183" i="3"/>
  <c r="H184" i="3"/>
  <c r="H185" i="3"/>
  <c r="H186" i="3"/>
  <c r="H187" i="3"/>
  <c r="H188" i="3"/>
  <c r="H189" i="3"/>
  <c r="H190" i="3"/>
  <c r="H191" i="3"/>
  <c r="H192" i="3"/>
  <c r="H193" i="3"/>
  <c r="H194" i="3"/>
  <c r="H195" i="3"/>
  <c r="H196" i="3"/>
  <c r="H197" i="3"/>
  <c r="H198" i="3"/>
  <c r="H199" i="3"/>
  <c r="H200" i="3"/>
  <c r="H201" i="3"/>
  <c r="H202" i="3"/>
  <c r="H203" i="3"/>
  <c r="H204" i="3"/>
  <c r="H205" i="3"/>
  <c r="H206" i="3"/>
  <c r="H207" i="3"/>
  <c r="H208" i="3"/>
  <c r="H209" i="3"/>
  <c r="H210" i="3"/>
  <c r="H211" i="3"/>
  <c r="H212" i="3"/>
  <c r="H213" i="3"/>
  <c r="H214" i="3"/>
  <c r="H215" i="3"/>
  <c r="H216" i="3"/>
  <c r="H217" i="3"/>
  <c r="H218" i="3"/>
  <c r="H219" i="3"/>
  <c r="H220" i="3"/>
  <c r="H221" i="3"/>
  <c r="H222" i="3"/>
  <c r="H223" i="3"/>
  <c r="H224" i="3"/>
  <c r="H225" i="3"/>
  <c r="H226" i="3"/>
  <c r="H227" i="3"/>
  <c r="H228" i="3"/>
  <c r="H229" i="3"/>
  <c r="H230" i="3"/>
  <c r="H231" i="3"/>
  <c r="H232" i="3"/>
  <c r="H233" i="3"/>
  <c r="H234" i="3"/>
  <c r="H235" i="3"/>
  <c r="H236" i="3"/>
  <c r="H237" i="3"/>
  <c r="H238" i="3"/>
  <c r="H239" i="3"/>
  <c r="H240" i="3"/>
  <c r="H241" i="3"/>
  <c r="H242" i="3"/>
  <c r="H243" i="3"/>
  <c r="H244" i="3"/>
  <c r="H245" i="3"/>
  <c r="H246" i="3"/>
  <c r="H247" i="3"/>
  <c r="H248" i="3"/>
  <c r="H249" i="3"/>
  <c r="H250" i="3"/>
  <c r="H251" i="3"/>
  <c r="H252" i="3"/>
  <c r="H253" i="3"/>
  <c r="H254" i="3"/>
  <c r="H255" i="3"/>
  <c r="H256" i="3"/>
  <c r="H257" i="3"/>
  <c r="H258" i="3"/>
  <c r="H259" i="3"/>
  <c r="H260" i="3"/>
  <c r="H261" i="3"/>
  <c r="H262" i="3"/>
  <c r="H263" i="3"/>
  <c r="H264" i="3"/>
  <c r="H2" i="3"/>
  <c r="L144" i="3"/>
  <c r="P144" i="3" s="1"/>
  <c r="O144" i="3" l="1"/>
  <c r="L78" i="3"/>
  <c r="P78" i="3" s="1"/>
  <c r="O78" i="3" l="1"/>
  <c r="L23" i="3"/>
  <c r="P23" i="3" s="1"/>
  <c r="L18" i="3"/>
  <c r="P18" i="3" s="1"/>
  <c r="L20" i="3"/>
  <c r="P20" i="3" s="1"/>
  <c r="O18" i="3" l="1"/>
  <c r="O23" i="3"/>
  <c r="O20" i="3"/>
</calcChain>
</file>

<file path=xl/sharedStrings.xml><?xml version="1.0" encoding="utf-8"?>
<sst xmlns="http://schemas.openxmlformats.org/spreadsheetml/2006/main" count="612" uniqueCount="545">
  <si>
    <t>(C) Número Del Contrato</t>
  </si>
  <si>
    <t>(C) Objeto</t>
  </si>
  <si>
    <t>(D) Valor Del Contrato</t>
  </si>
  <si>
    <t>(C) Nombre Del Contratista</t>
  </si>
  <si>
    <t>(C) Nit O Cédula Del Contratista</t>
  </si>
  <si>
    <t>(F) Fecha Firma</t>
  </si>
  <si>
    <t>(F) Fecha Iniciación</t>
  </si>
  <si>
    <t>(C) Plazo Contrato</t>
  </si>
  <si>
    <t>(F) Fecha Adición</t>
  </si>
  <si>
    <t>(C) Plazo Adición</t>
  </si>
  <si>
    <t>(D) Valor Adición</t>
  </si>
  <si>
    <t>(D) Valor Pagos Efectuados</t>
  </si>
  <si>
    <t>(F) Fecha De Terminación</t>
  </si>
  <si>
    <t>(F) Fecha De Acta De Liquidación</t>
  </si>
  <si>
    <t xml:space="preserve">NA </t>
  </si>
  <si>
    <t>LEITON  ROSERO ANGIE PAOLA</t>
  </si>
  <si>
    <t xml:space="preserve">GUACAS SANCHEZ DANIEL  STEVEN </t>
  </si>
  <si>
    <t>1124862565-9</t>
  </si>
  <si>
    <t> 1124853538</t>
  </si>
  <si>
    <t>PRESTAR LOS SERVICIOS PROFESIONALES PARA EL DESARROLLO DE LOS PROCESOS Y PROCEDIMIENTOS ADMINISTRATIVOS Y CONTRACTUALES QUE ADELANTA EL INSTITUTO TECNOLOGICO DEL PUTUMAYO.</t>
  </si>
  <si>
    <t>PRESTAR LOS SERVICIOS DE APOYO A LA GESTION PARA DESARROLLAR LOS PROCESOS ASOCIADOS CON LA ATENCION DE ESTUDIANTES, GESTION DOCUMENTAL, GESTION DE CALIDAD Y DESARROLLO DE ACTIVIDADES PREVISTAS EN EL PLAN OPERATIVO DE LA FACULTAD DE INGENIERIA Y CIENCIAS DEL INSTITUTO TECNOLOGICO DEL PUTUMAYO SEDE  MOCOA</t>
  </si>
  <si>
    <t>PRESTAR EL SERVICIO E-LIBRO CATEDRA - DE CONTENIDOS DIGITALES PARA LA BIBLIOTECA DEL INSTITUTO TECNOLÓGICO DEL PUTUMAYO.</t>
  </si>
  <si>
    <t>PRESTACION DEL SERVICIO DE VIGILANCIA Y SEGURIDAD PRIVADA EN LAS DIFERENTES SEDES DEL INSTITUTO TECNOLOGICO DEL PUTUMAYO ITP, ASI COMO EN LOS INMUEBLES POR LOS QUE FUERE LEGALMENTE RESPONSABLE, DE ACUERDO A LAS NECESIDADES Y REQUERIMIENTOS DEL INSTITUTO</t>
  </si>
  <si>
    <t>SUMINISTRO DE DIPLOMAS Y CARPETAS PORTA DIPLOMAS PARA EL INSTITUTO TECNOLÓGICO DEL PUTUMAYO</t>
  </si>
  <si>
    <t>PRESTAR LOS SERVICIOS PROFESIONALES PARA EL DESARROLLO DE ACCIONES Y PRODUCTOS ASOCIADOS A LA GESTION DE LA DEPENDENCIA DE TESORERIA A CARGO DE LA VICERRECTORIA ADMINISTRATIVA DEL INSTITUTO TECNOLOGICO DEL PUTUMAYO</t>
  </si>
  <si>
    <t xml:space="preserve">PEREZ VILLOTA MARTHA JUDITH </t>
  </si>
  <si>
    <t xml:space="preserve">RAMIREZ MEDICIS JAIME EDUARDO </t>
  </si>
  <si>
    <t xml:space="preserve">RUIZ NAVARRO LUIS FERNANDO </t>
  </si>
  <si>
    <t>GUERRERO CUELLAR LEANDRO   ARBEY</t>
  </si>
  <si>
    <t xml:space="preserve">APRAEZ CUATINDIOY FAVIAN OSVALDO </t>
  </si>
  <si>
    <t>GUERRERO BASTIDAS JHONN JAIRO</t>
  </si>
  <si>
    <t xml:space="preserve">BURGOS ERAZO JHON JAIRO </t>
  </si>
  <si>
    <t xml:space="preserve">MELO BURBANO ELCY MAXARI </t>
  </si>
  <si>
    <t xml:space="preserve">CHANCHI GUAMANGA YULY PATRICIA </t>
  </si>
  <si>
    <t>ROSERO GOMEZ DEICY  YOHANA</t>
  </si>
  <si>
    <t xml:space="preserve">SAAVEDRA GUERRA JHANETH DEL  PILAR </t>
  </si>
  <si>
    <t xml:space="preserve">VELASQUEZ NARVAEZ MARIO ALBERTO </t>
  </si>
  <si>
    <t xml:space="preserve">ESTRADA RANGEL LEVEL   EDUARDO </t>
  </si>
  <si>
    <t xml:space="preserve">CORAL ESTRADA YALILE </t>
  </si>
  <si>
    <t xml:space="preserve">MUÑOZ MELENDEZ SEBASTIAN </t>
  </si>
  <si>
    <t xml:space="preserve">GOMEZ ROMERO DIANY PAOLA - LOGISH </t>
  </si>
  <si>
    <t xml:space="preserve">SOLIS ENRIQUEZ FRANCISCO JAVIER </t>
  </si>
  <si>
    <t>DELGADO MONTENEGRO YENCI LILIANA</t>
  </si>
  <si>
    <t>BASTIDAS RIVERA REYNEL NOLBERTO</t>
  </si>
  <si>
    <t xml:space="preserve">TRUJILLO LOPEZ JUAN  GUILLERMO </t>
  </si>
  <si>
    <t xml:space="preserve">MEDINA DE LA CRUZ CARMEN EMILIA </t>
  </si>
  <si>
    <t>CORTES CRISTIAN JOHAN</t>
  </si>
  <si>
    <t xml:space="preserve">EVAL INGENIERIA S.A.S -RAMIREZ LUNAADOLFO LEON </t>
  </si>
  <si>
    <t xml:space="preserve">OSCAR HARVEY GOMEZ  SOLARTE  </t>
  </si>
  <si>
    <t xml:space="preserve">SIERRA RAMIREZ DIEGO </t>
  </si>
  <si>
    <t xml:space="preserve">AGUDELO OBANDO LORENA </t>
  </si>
  <si>
    <t xml:space="preserve">LUNA SOSSA ROSA  ESTER </t>
  </si>
  <si>
    <t xml:space="preserve">ARTEAGA GELPUD CATHERYN JULIETH </t>
  </si>
  <si>
    <t xml:space="preserve">SOLARTE CORDOBA JOSE GUILLERMO </t>
  </si>
  <si>
    <t xml:space="preserve">NARVAEZ RODRIGUEZ ESPERANZA </t>
  </si>
  <si>
    <t xml:space="preserve">MOSQUERA TAQUEZ MARGARITA  ROSA </t>
  </si>
  <si>
    <t xml:space="preserve">MOGOLLON CUADROS ERIKA ROCIO </t>
  </si>
  <si>
    <t>CARDENAS CERON LORENZA DE JESUS</t>
  </si>
  <si>
    <t xml:space="preserve">GARCIA GARCIA EIDER  FERNANDO  </t>
  </si>
  <si>
    <t xml:space="preserve">VALLEJO ASCUNTAR JOSE MARCELO </t>
  </si>
  <si>
    <t xml:space="preserve">SAMBONI PEDROSA ENNIS  YECENIA </t>
  </si>
  <si>
    <t xml:space="preserve">GUERRA ENRIQUEZ ANGELA XIMENA </t>
  </si>
  <si>
    <t xml:space="preserve">ANDRADE MARTINEZ BLANCA MIRTHA </t>
  </si>
  <si>
    <t xml:space="preserve">SALCEDO HERNAN JAVIER </t>
  </si>
  <si>
    <t xml:space="preserve">RIASCOS SALCEDO ADRIAN ANTONIO </t>
  </si>
  <si>
    <t>ESPAÑA LOPEZ LIDA MINGLAY</t>
  </si>
  <si>
    <t xml:space="preserve">APRAEZ CUATINDIOY ANGELA DALILA </t>
  </si>
  <si>
    <t xml:space="preserve">CORONADO GIL JULIAN ESTEBAN </t>
  </si>
  <si>
    <t xml:space="preserve">PORTILLA RUIZ DANIELA FERNANDA </t>
  </si>
  <si>
    <t xml:space="preserve">CERON BELTRAN FREDY ALEXANDER </t>
  </si>
  <si>
    <t xml:space="preserve">RIASCOS ASCUNTAR HERNAN DARIO </t>
  </si>
  <si>
    <t xml:space="preserve">ROSERO VALLEJO FRANCISCO JAVIER </t>
  </si>
  <si>
    <t xml:space="preserve">CAICEDO VALENCIA MARCY LEIDY </t>
  </si>
  <si>
    <t xml:space="preserve">RODRIGUEZ BRAVO BRAYAN ARLEY </t>
  </si>
  <si>
    <t xml:space="preserve">VARGAS CASANOVA YERLY </t>
  </si>
  <si>
    <t xml:space="preserve">TEJADA LUCERO WILSON YASSMANY </t>
  </si>
  <si>
    <t>SYS SOFTWARE Y SOLUCIONES LTDAR/L CRISTOBAL COLON TEJADA MORALES</t>
  </si>
  <si>
    <t xml:space="preserve">CABRERA GIRON MIGUEL OSCAR </t>
  </si>
  <si>
    <t xml:space="preserve"> LASSO MELO DIEGO FERNANDO </t>
  </si>
  <si>
    <t xml:space="preserve"> GALLON VIVEROS ANGELA SOFIA </t>
  </si>
  <si>
    <t xml:space="preserve">GUARAMA OTERO JOSE REIMUNDO </t>
  </si>
  <si>
    <t xml:space="preserve">GUAPACHA OSPITIA LEIDY JOHANNA </t>
  </si>
  <si>
    <t xml:space="preserve">BOLIVAR HERRERA CESAR HERNANDO </t>
  </si>
  <si>
    <t xml:space="preserve">CALDERON ORTIZ VICENTE FRANCISCO </t>
  </si>
  <si>
    <t xml:space="preserve">1 mes </t>
  </si>
  <si>
    <t xml:space="preserve">1 MES </t>
  </si>
  <si>
    <t xml:space="preserve">860011153-6 </t>
  </si>
  <si>
    <t>27433856-4</t>
  </si>
  <si>
    <t>GALLON VIVEROS ANGELA SOFIA</t>
  </si>
  <si>
    <t>NARVAEZ PIEDRAHITA NILSA MARYHOLI</t>
  </si>
  <si>
    <t>NSTITUCION EDUCATIVA SANTA TERESA</t>
  </si>
  <si>
    <t>POSITIVA COMPAÑIA DE SEGUROS S.A</t>
  </si>
  <si>
    <t>ANDRES FABIAN CORDOBA CASTRO</t>
  </si>
  <si>
    <t>UNION TEMPORAL CERRAMIENTO ITP</t>
  </si>
  <si>
    <t>RODRIGUEZ ARCINIEGAS RAUL ARNOLDO</t>
  </si>
  <si>
    <t>ACOSTA GUSTIN LUISA JANETH</t>
  </si>
  <si>
    <t>TOBIAS JAVIER BERMEO LEITON</t>
  </si>
  <si>
    <t>LA PREVISORA S.A. COMPAÑIA DE SEGUROS</t>
  </si>
  <si>
    <t>PRESTAR LOS SERVICIOS PROFESIONALES PARA EL DESARROLLO DE LAS ACCIONES DE LA GESTIÓN JURÍDICA Y CONTRACTUAL A CARGO DEL INSTITUTO TECNOLÓGICO DE PUTUMAYO</t>
  </si>
  <si>
    <t>PRESTACIÓN DE SERVICIOS PROFESIONALES PARA LA REALIZACION DE ACTIVIDADES DE LA DEPENDENCIA DE PRESUPUESTO DEL INSTITUTO TECNOLÓGICO DEL PUTUMAYO</t>
  </si>
  <si>
    <t>PRESTACION SERVICIOS PROFESIONALES PARA COORDINAR EL DESARROLLO DE ACCIONES ASOCIADAS A LA GESTIÓN JURIDICA, ADMNISTRATIVA Y CONTRACTUAL DEL INSTITUTO TECNOLOGICO DEL PUTUMAYO</t>
  </si>
  <si>
    <t>PRESTAR LOS SERVICIOS DE APOYO A LA GESTIÓN EN EL AREA DE REGISTRO Y CONTROL Y ATENCION AL USUARIO DEL INSTITUTO TECNOLÓGICO DEL PUTUMAYO SUBSEDE SIBUNDOY AMPLIACIÓN COLON.</t>
  </si>
  <si>
    <t> PRESTAR LOS SERVICIOS ESPECIALIZADOS EN LA FORMULACIÓN, EJECUCIÓN Y SEGUIMIENTO DE LOS PROYECTOS Y CONTRATOS DE OBRA QUE ADELANTE EL INSTITUTO TECNOLÓGICO DEL PUTUMAYO</t>
  </si>
  <si>
    <t>PRESTAR LOS SERVICIOS ESPECIALIZADOS PARA LA GENERACION DE INFORMACION QUE CONTRIBUYAN AL DESARROLLO DE LOS PROCESOS DE CONTRATACIÓN EN EL INSTITUTO TECNOLÓGICO DEL PUTUMAYO.</t>
  </si>
  <si>
    <t>PRESTAR LOS SERVICIOS DE APOYO A LA GESTIÓN PARA LLEVAR A CABO LOS PROCEDIMIENTOS DE ATENCIÓN AL CIUDADANO IMPLEMENTADOS POR EL INSTITUTO TECNOLÓGICO DEL PUTUMAYO.</t>
  </si>
  <si>
    <t>PRESTAR LOS SERVICIOS PROFESIONALES PARA EL DESARROLLO DE ACCIONES Y PRODUCTOS ASOCIADOS A LA GESTIÓN CONTABLE Y FINANCIERA, DE ACUERDO AL PLAN OPERATIVO ANUAL, A CARGO DE LA VICERRECTORÍA ADMINISTRATIVA DEL INSTITUTO TECNOLÓGICO DEL PUTUMAYO.</t>
  </si>
  <si>
    <t>PRESTAR LOS SERVICIOS PROFESIONALES PARA EL DESARROLLO DE ACCIONES ASOCIADAS A LA GESTIÓN JURÍDICA, ADMINISTRATIVA Y CONTRACTUAL DEL INSTITUTO TECNOLÓGICO DEL PUTUMAYO</t>
  </si>
  <si>
    <t>PRESTAR LOS SERVICIOS PROFESIONALES PARA EL DESARROLLO DEL SOFTWARE, SISTEMAS DE INFORMACIÓN Y APLICATIVOS REQUERIDOS POR EL INSTITUTO TECNOLOGICO DEL PUTUMAYO</t>
  </si>
  <si>
    <t>PRESTAR LOS SERVICIOS PROFESIONALES EN LOS PROCEDIMIENTOS DE LA OFICINA DE ADMISIONES, REGISTRO Y CONTROL ACADEMICO DEL INSTITUTO TECNOLOGICO DEL PUTUMAYO</t>
  </si>
  <si>
    <t>PRESTAR LOS SERVICIOS PROFESIONALES COMO SOPORTE DE LOS EQUIPOS, SERVIDORES Y RED DE DATOS DEL INSTITUTO TECNOLÓGICO DEL PUTUMAYO</t>
  </si>
  <si>
    <t>PRESTAR LOS SERVICIOS PROFESIONALES PARA DESARROLLAR ACCIONES ENCAMINADAS A LA ELABORACIÓN Y REPORTE PERIÓDICO DE INFORMES ESTADÍSTICOS SOLICITADOS AL INSTITUTO TECNOLÓGICO DEL PUTUMAYO</t>
  </si>
  <si>
    <t xml:space="preserve"> PRESTAR LOS SERVICIOS DE APOYO A LA GESTIÓN EN LA VICERRECTORÍA ACADÉMICA PARA LA EJECUCIÓN Y MANEJO DEL SUBSISTEMA INTERNO DE LA GESTIÓN DOCUMENTAL Y ARCHIVO ASOCIADOS A LA OFICINA DE ADMISIONES, REGISTRO Y CONTROL ACADÉMICO DEL INSTITUTO TECNOLÓGICO DEL PUTUMAYO</t>
  </si>
  <si>
    <t xml:space="preserve"> PRESTAR LOS SERVICIOS PROFESIONALES PARA REALIZAR ACOMPAÑAMIENTO Y SOPORTE EN EL AREA DE TICS REFERENTE A LOS PROCESOS RELACIONADOS CON SISTEMAS DE INFORMACIÓN (SNIES, SPADIES - OLE), DESARROLLO DE SOFTWARE Y PROGRAMACIÓN DE SISTEMAS REQUERIDOS POR EL INSTITUTO TECNOLOGICO DEL PUTUMAYO.</t>
  </si>
  <si>
    <t>PRESTACION DE SERVICIOS DE LOGÍSTICA PRA REALIZAR CEREMONIA DE GRADUACION DE TECNÓLOGOS Y PROFESIONALES DE LA SEDE MOCOA, LA PROMOCIÓN DE PROFESIONALES Y TECNÓLOGOS DE LA SUBSEDE SIBUNDOY Y PROMOCION DE TECNOLOGOS Y PROFESIONALES EN LA AMPLIACION VALLE DEL GUAMUEZ</t>
  </si>
  <si>
    <t>PRESTAR LOS SERVICIOS PROFESIONALES AL INSTITUTO TECNOLÓGICO DEL PUTUMAYO EN LOS ASUNTOS RELACIONADOS CON LA GESTIÓN JURÍDICA Y ADMINISTRATIVA</t>
  </si>
  <si>
    <t>PRESTAR LOS SERVICIOS DE APOYO A LA GESTIÓN PARA EL ÁREA DE COMUNICACIÓN Y MARKETING DEL INSTITUTO TECNOLÓGICO DEL PUTUMAYO.</t>
  </si>
  <si>
    <t>PRESTAR LOS SERVICIOS DE APOYO A LA GESTIÓN PARA DESARROLLAR LOS PROCESOS ASOCIADOS CON LA ATENCIÓN DE ESTUDIANTES, GESTIÓN DOCUMENTAL, GESTIÓN DE CALIDAD Y DESARROLLO DE ACTIVIDADES PREVISTAS EN EL PLAN OPERATIVO DE LA FACULTAD DE ADMINISTRACION, CIENCIAS ECONOMICAS YCONTABLES DEL INSTITUTO TECNOLÓGICO DEL PUTUMAYO SEDE - MOCOA</t>
  </si>
  <si>
    <t xml:space="preserve">  PRESTAR LOS SERVICIOS PROFESIONALES PARA LA IMPLEMENTACIÓN Y SOSTENIBILIDAD DEL SISTEMA DE GESTIÓN DE SEGURIDAD Y SALUD EN EL TRABAJO, APLICANDO LA NORMATIVIDAD VIGENTE Y DEMAS PROCEDIMIENTOS INTERNOS QUE SE IMPLEMENTEN EN EL INSTITUTO TECNOLOGICO DEL PUTUMAYO</t>
  </si>
  <si>
    <t>PRESTAR LOS SERVICIOS PROFESIONALES PARA ASESORAR EN LA GESTIÓN ADMINISTRATIVA Y DESARROLLAR ACCIONES Y PRODUCTOS ASOCIADOS A CARGO DE RECTORIA Y LA VICERRECTORÍA ACADÉMICA DEL INSTITUTO TECNOLOGICO DEL PUTUMAYO</t>
  </si>
  <si>
    <t>PRESTACIÓN DE SERVICIOS PROFESIONALES COMO PROFESIONAL DE APOYO AL PROGRAMA DE ADMINISTRACIÓN DE NEGOCIOS INTERNACIONALES ARTICULADO CICLO PROPEDÉUTICO A LA TECNOLOGÍA EN GESTIÓN DEL COMERCIO EXTERIOR EN EL INSTITUTO TECNOLÓGICO DEL PUTUMAYO</t>
  </si>
  <si>
    <t> PRESTACIÓN DE SERVICIOS DE APOYO A LA GESTIÓN EN EL SOPORTE DE LOS EQUIPOS, SERVIDORES Y RED DE DATOS DEL INSTITUTO TECNOLÓGICO DEL PUTUMAYO</t>
  </si>
  <si>
    <t>PRESTAR LOS SERVICIOS PROFESIONALES PARA EJECUTAR LA ADMINISTRACIÓN Y DESARROLLO DEL PROGRAMA DE ADMINISTRACIÓN DE EMPRESAS POR CICLOS PROPEDÉUTICOS DEL INSTITUTO TECNOLÓGICO DEL PUTUMAYO</t>
  </si>
  <si>
    <t> PRESTAR LOS SERVICIOS PROFESIONALES PARA EL DESARROLLO DE LAS ACCIONES DE LA GESTIÓN JURÍDICA Y CONTRACTUAL A CARGO DEL INSTITUTO TECNOLÓGICO DE PUTUMAYO</t>
  </si>
  <si>
    <t> PRESTACIÓN DE SERVICIOS PROFESIONALES PARA EL DESARROLLO DE ACCIONES Y PRODUCTOS ASOCIADOS A LA GESTION DE LA COMUNICACIÓN DIGITAL, CORPORATIVA Y DE MEDIOS INTERACTIVOS DEL INSTITUTO TECNOLOGICO DEL PUTUMAYO</t>
  </si>
  <si>
    <t>PRESTAR LOS SERVICIOS PROFESIONALES PARA EJECUTAR LA ADMINISTRACIÓN Y DESARROLLO DEL PROGRAMA DE GASTRONOMIA POR CICLOS PROPEDEUTICOS DEL INSTITUTO TECNOLÓGICO DEL PUTUMAYO</t>
  </si>
  <si>
    <t>PRESTAR LOS SERVICIOS PROFESIONALES PARA EL DESARROLLO DE ACTIVIDADES ASOCIADAS A LA COORDINACIÓN Y LA GESTIÓN DE SERVICIOS GENERADOS POR LOS LABORATORIOS DE CIENCIAS BÁSICAS Y ESPECIALIZADOS DEL INSTITUTO TECNOLÓGICO DEL PUTUMAYO</t>
  </si>
  <si>
    <t>INTERVENTORÍA TÉCNICA, ADMINISTRATIVA, FINANCIERA, JURÍDICA, CONTABLE Y AMBIENTAL AL PROYECTO DE OBRA DENOMINADO CONTRATACIÓN BAJO LA MODALIDAD DE LLAVE EN MANO PARA EL MANTENIMIENTO Y MEJORAMIENTO DE LAS INSTALACIONES DEL INSTITUTO TECNOLÓGICO DEL PUTUMAYO UBICADAS EN EL MUNICIPIO DE COLÓN, DEPARTAMENTO DEL PUTUMAYO, INCLUYE DOTACIÓN DE MOBILIARIO</t>
  </si>
  <si>
    <t>PRESTACION DE SERVICIOS DE APOYO A LA GESTION PARA COADYUVAR EN EL CENTRO DE INVESTIGACIÓN Y EXTENSIÓN CIENTÍFICA CIECYT DEL INSTITUTO TECNOLOGICO DEL PUTUMAYO, MOCOA</t>
  </si>
  <si>
    <t>PRESTACION DE SERVICIOS PROFESIONALES PARA EL DESARROLLO DE LA EXTENSION Y LA PROYECCIÓN SOCIAL DEL INSTITUTO TECNOLÓGICO DEL PUTUMAYO</t>
  </si>
  <si>
    <t>PRESTAR LOS SERVICIOS PROFESIONALES PARA REALIZAR ACTIVIDADES ACADÉMICAS Y ADMINISTRATIVAS DEL INSTITUTO TECNOLÓGICO DEL PUTUMAYO EN EL MUNICIPIO DEL VALLE DEL GUAMUEZ</t>
  </si>
  <si>
    <t>PRESTACION DE SERVICIOS DE APOYO A LA GESTION EN EL DESARROLLO DE ACCIONES Y PRODUCTOS ASOCIADOS A LOS SERVICIOS GENERADOS EN LOS LABORATORIOS DE CIENCIAS BÁSICAS Y ESPECIALIZADAS DEL INSTITUTO TECNOLÓGICO DEL PUTUMAYO SEDE MOCOA. </t>
  </si>
  <si>
    <t>PRESTACION DE SERVICIOS PROFESIONALES PARA REALIZAR ACTIVIDADES, PROCESOS Y PROCEDIMIENTOS ADMINISTRATIVOS Y ACADÉMICOS RELACIONADOS CON EL FORTALECIMIENTO DE LA INVESTIGACIÓN CIENTIFICA Y FORMATIVA EN EL INSTITUTO TECNOLOGICO DEL PUTUMAYO</t>
  </si>
  <si>
    <t xml:space="preserve">  PRESTAR LOS SERVICIOS PROFESIONALES PARA LA REALIZACIÓN DE ACTIVIDADES EN LA PLANEACIÓN INSTITUCIONAL Y LA IMPLEMENTACIÓN, FUNCIONAMIENTO Y SEGUIMIENTO CONTINUO DE LOS PROCESOS DEL SISTEMA DE GESTIÓN DE LA CALIDAD SGC Y EL MODELO INTEGRADO DE PLANEACIÓN Y GESTIÓN MIPG DEL INSTITUTO TECNOLÓGICO DEL PUTUMAYO</t>
  </si>
  <si>
    <t>PRESTAR LOS SERVICIOS PROFESIONALES EN EL ÁREA DE RECURSOS FÍSICOS Y MANTENIMIENTO DEL INSTITUTO TECNOLÓGICO DEL PUTUMAYO EN LA SEDE MOCOA.</t>
  </si>
  <si>
    <t> PRESTACION DE SERVICIOS PROFESIONALES PARA LA FORMULACION DE DOCUMENTOS MAESTROS PARA LA AMPLIACION DE LA OFERTA ACADEMICA EN EL INSTITUTO TECNOLOGICO DEL PUTUMAYO, EN EL MARCO DE LA LINEA DE INVERISON DISEÑO O ADECUACIÓN DE NUEVA OFERTA ACADÉMICA DEL PLAN DE FOMENTO A LA CALIDAD 2020.</t>
  </si>
  <si>
    <t>ENTREGAR A TÍTULO DE ARRENDAMIENTO EL INMUEBLE DESTINADO PARA EL RESTAURANTE Y CAFETERÍA PARA EL SERVICIO DE ALIMENTACIÓN DE LOS ESTUDIANTES, DOCENTES Y DEMÁS PERSONAL DEL INSTITUTO TECNOLOGICO DEL PUTUMAYO, UBICADO EN EL BARRIO LUIS CARLOS GALÁN DE LA CIUDAD DE MOCOA, CON UN ÁREA INTERNA DE 179,22 M2</t>
  </si>
  <si>
    <t>PRESTAR LOS SERVICIOS DE APOYO A LA GESTION PARA EL DESARROLLO DEL ACTIVIDADES DE BIENESTAR SOCIAL, REFERENTE RECREACION Y DEPORTES EN LA SEDE SIBUNDOY AMPLIACION COLÓN DEL INTITUTO TECNOLOGICO DEL PUTUMAYO</t>
  </si>
  <si>
    <t>PRESTAR LOS SERVICIOS DE APOYO A LA GESTIÓN PARA EL DESARROLLO DEL ACTIVIDADES DE RECREACIÓN Y DEPORTES- MODALIDAD ATLETISMO Y ACTIVIDADES RECREATIVAS EN EL MARCO DEL PLAN DE BIENESTAR SOCIAL Y DE BIENESTAR UNIVERSITARIO</t>
  </si>
  <si>
    <t>PRESTAR LOS SERVICIOS DE APOYO A LA GESTIÓN PARA DESARROLLAR LOS PROCESOS DE EXTENSIÓN, PROYECCIÓN SOCIAL Y DE EGRESADOS DEL INSTITUTO TECNOLÓGICO DEL PUTUMAYO SUBSEDE SIBUNDOY AMPLIACIÓN COLÓN</t>
  </si>
  <si>
    <t>PRESTACIÓN DE SERVICIOS COMO APOYO A LA GESTIÓN REALIZANDO ACTIVIDADES EN EL ÁREA DE ARCHIVO Y GESTIÓN DOCUMENTAL Y EN LA BIBLIOTECA DEL INSTITUTO TECNOLÓGICO DEL PUTUMAYO SUBSEDE SIBUNDOY- AMPLIACIÓN COLÓN</t>
  </si>
  <si>
    <t>PRESTAR LOS SERVICIOS PROFESIONALES PARA COORDINAR LOS PROCESOS DE INVESTIGACIÓN INSTITUCIONAL A TRAVÉS DE LOS LABORATORIOS DEL INSTITUTO TECNOLÓGICO DEL PUTUMAYO UBICADO EN LA GRANJA VERSALLES DEL MUNICIPIO DE SIBUNDOY</t>
  </si>
  <si>
    <t>PRESTAR LOS SERVICIOS PROFESIONALES PARA REALIZAR LOS PROCESOS DE AUTOEVALUACIÓN DE LOS PROGRAMAS ACADÉMICOS Y DE LA INSTITUCION ALINEADOS A LOS PROCESOS DE CALIDAD INSTITUCIONAL DEL INSTITUTO TECNOLOGICO DEL PUTUMAYO</t>
  </si>
  <si>
    <t>PRESTAR LOS SERVICIOS PROFESIONALES PARA DESARROLLAR LOS PROGRAMAS DE BIENESTAR UNIVERSITARIO SEDE SIBUNDOY AMPLIACION COLON DEL INSTITUTO TECNOLOGICO DEL PUTUMAYO</t>
  </si>
  <si>
    <t>PRESTAR LOS SERVICIOS PROFESIONALES PARA EJECUTAR EL FACTOR 6: PERMANENCIA Y GRADUACIÓN ESTUDIANTIL DE AUTOEVALUACIÓN CON FINES DE ACREDITACIÓN DEL INSTITUTO TECNOLÓGICO DEL PUTUMAYO.</t>
  </si>
  <si>
    <t>PRESTAR LOS SERVICIOS PROFESIONALES EN EL ÁREA DE DESARROLLO HUMANO Y ÁREA DE PROMOCIÓN DE ESTRATEGIAS PARA LA PERMANENCIA Y GRADUACIÓN ESTUDIANTIL PARA LOS PROGRAMAS QUE SE DESARROLLAN EN LA JORNADA NOCTURNA DEL INSTITUTO TECNOLÓGICO DEL PUTUMAYO</t>
  </si>
  <si>
    <t>PRESTAR LOS SERVICIOS PROFESIONALES PARA DESARROLLAR Y GENERAR CAMPAÑAS ESPECIALES DE FORMACIÓN, PREVENCIÓN Y PROMOCIÓN, DE LA SALUD EN EL INSTITUTO TECNOLÓGICO DEL PUTUMAYO</t>
  </si>
  <si>
    <t>PRESTAR LOS SERVICIOS PROFESIONALES PARA REALIZAR ACTIVIDADES ACADÉMICAS Y ADMINISTRATIVAS DEL INSTITUTO TECNOLÓGICO DEL PUTUMAYO EN EL MUNICIPIO DE PUERTO ASIS</t>
  </si>
  <si>
    <t>PRESTACIÓN DE SERVICIOS PROFESIONALES PARA DESARROLLAR ACTIVIDADES, PROCESOS Y PROCEDIMIENTOS ADMINISTRATIVOS EN LA DEPENDENCIA DE INTERNACIONALIZACIÓN DEL INSTITUTO TECNOLÓGICO DEL PUTUMAYO.</t>
  </si>
  <si>
    <t xml:space="preserve">  PRESTAR LOS SERVICIOS PROFESIONALES PARA COORDINAR LA SECCIÓN DE BIBLIOTECA PARA LA ORGANIZACIÓN, GESTIÓN ADMINISTRATIVA Y FUNCIONAMIENTO DE LAS UNIDADES DE SERVICIOS DE INFORMACIÓN PARA LA COMUNIDAD ACADÉMICA EN EL INSTITUTO TECNOLÓGICO DEL PUTUMAYO.</t>
  </si>
  <si>
    <t>PRESTAR LOS SERVICIOS PROFESIONALES COMO LICENCIADO EN EDUCACIÓN FÍSICA PARA EL DESARROLLO DE LOS PROGRAMAS, PROYECTOS Y ACTIVIDADES RELACIONADOS CON EL ÁREA DE RECREACIÓN Y DEPORTES EN LA MODALIDAD DE VOLEIBOL EN EL INSTITUTO TECNOLÓGICO DEL PUTUMAYO</t>
  </si>
  <si>
    <t>PRESTAR LOS SERVICIOS PROFESIONALES PARA LA IMPLEMENTACIÓN Y SOSTENIBILIDAD DEL SISTEMA DE GESTIÓN AMBIENTAL, APLICANDO LA NORMATIVIDAD VIGENTE Y DEMAS PROCEDIMIENTOS INTERNOS QUE SE IMPLEMENTEN EN EL INSTITUTO TECNOLOGICO DEL PUTUMAYO</t>
  </si>
  <si>
    <t>PRESTACIÓN DE SERVICIOS PROFESIONALES PARA MANEJAR LOS SISTEMAS DE INFORMACION, APLICATIVOS Y REALIZAR MANTENIMIENTO A EQUIPOS DE COMPUTO EN EL INSTITUTO TECNOLOGICO DEL PUTUMAYO SUBSEDE SIBUNDOY-AMPLIACIÓN COLÓN</t>
  </si>
  <si>
    <t>PRESTAR LOS SERVICIOS DE APOYO A LA GESTIÓN PARA LA ORGANIZACIÓN Y ARCHIVO DE LOS DOCUMENTOS QUE SE GENEREN EN EL INSTITUTO TECNOLÓGICO DEL PUTUMAYO.</t>
  </si>
  <si>
    <t xml:space="preserve"> PRESTAR LOS SERVICIOS DE APOYO A LA GESTIÓN PARA MANEJAR LOS SISTEMAS DE INFORMACIÓN, APLICATIVOS Y REALIZAR MANTENIMIENTO A EQUIPOS DE CÓMPUTO EN EL INSTITUTO TECNOLÓGICO DEL PUTUMAYO</t>
  </si>
  <si>
    <t>PRESTAR LOS SERVICIOS PROFESIONALES PARA EL DESARROLLO DE LOS PROGRAMAS DE PERMANENCIA Y GRADUACIÓN ESTUDIANTIL SEDE SIBUNDOY AMPLIACIÓN COLON DEL INSTITUTO TECNOLÓGICO DEL PUTUMAYO</t>
  </si>
  <si>
    <t>PRESTAR LOS SERVICIOS DE APOYO A LA GESTIÓN EN LA OFICINA DE BIENESTAR UNIVERSITARIO EN ACTIVIDADES EXTRACURRICULARES DE ARTE Y CULTURA- MODALIDAD MÚSICA, COMO UNA ESTRATEGIA DE INTEGRACIÓN Y ADAPTACIÓN AL MEDIO UNIVERSITARIO EN EL MARCO DE LA POLÍTICA DE PERMANENCIA Y GRADUACIÓN DE ESTUDIANTES DE LOS PROGRAMAS ACADÉMICOS DE LA SEDE MOCOA</t>
  </si>
  <si>
    <t> PRESTAR LOS SERVICIOS PROFESIONALES COMO REFRENTE EN DANZAS PARA EL DESARROLLO DE LOS PROGRAMAS , PROYECTOS Y ACTIVIDADES RELACIONADOS CON LAS AREAS DE ARTE, CULTURA, RECREACION Y DEPORTE DE LA SEDE MOCOA DEL INSTITUTO TECNOLOGICO DEL PUTUMAYO.</t>
  </si>
  <si>
    <t>PRESTAR LOS SERVICIOS PROFESIONALES COMO TUTOR EN EL ÁREA DE LAS COMPETENCIAS COMUNICATIVAS EN EL MARCO DEL PROYECTO FORTALECIMIENTO DE LAS ACCIONES ENCAMINADAS A LA PERMANENCIA Y GRADUACIÓN DE LOS ESTUDIANTES DEL INSTITUTO TECNOLÓGICO DEL PUTUMAYO</t>
  </si>
  <si>
    <t>PRESTAR LOS SERVICIOS PROFESIONALES PARA DESARROLLAR LA ESTRATEGIA DE TUTORÍAS DOCENTES, TALLERES EN EL ÁREA DE MATEMÁTICAS, ASESORÍAS INDIVIDUALES Y GRUPALES, EN EL MARCO DEL PROYECTO FORTALECIMIENTO DE LAS ACCIONES ENCAMINADAS A LA PERMANENCIA Y GRADUACIÓN DE LOS ESTUDIANTES DEL INSTITUTO TECNOLÓGICO DEL PUTUMAYO COMUNICATIVAS EN EL MARCO DEL PROYECTO FORTALECIMIENTO DE LAS ACCIONES ENCAMINADAS A LA PERMANENCIA Y GRADUACIÓN DE LOS ESTUDIANTES DEL INSTITUTO TECNOLÓGICO DEL PUTUMAYO</t>
  </si>
  <si>
    <t>PRESTAR LOS SERVICIOS PROFESIONALES EN LA IMPLEMENTACIÓN DE LOS PLANES ESTRATÉGICOS Y LA IMPLEMENTACIÓN DEL PROCESO DE GESTIÓN DOCUMENTAL DEL INSTITUTO TECNOLÓGICO DEL PUTUMAYO</t>
  </si>
  <si>
    <t>PRESTAR LOS SERVICIOS PROFESIONALES PARA LLEVAR A CABO LAS ACTIVIDADES DE AUTOEVALUACIÓN Y RENOVACIÓN DE LOS PROGRAMAS ACADÉMICOS DEL INSTITUTO TECNOLOGICO DEL PUTUMAYO</t>
  </si>
  <si>
    <t>PRESTACION DE SERVICIOS DE APOYO A LA GESTION PARA APOYAR COMO ENTRENEDOR DEPORTIVO EN LAS ACTIVIDADES EXTRACURRICULARES DE RECREACION Y DEPORTE MODALIDAD DE FUTBOL SALA COMO UNA ESTRATEGIA DE INTEGRACION Y ADAPTACION AL MEDIO UNIVERSITARIO EN EL MARCO DE LA POLITICA DE PERMANENCIA Y GRADUACION DE ESTUDIANTES DE LOS PROGRAMAS ACADEMICOS DE LA SEDE MOCOA</t>
  </si>
  <si>
    <t>PRESTAR LOS SERVICIOS PROFESIONALES COMO LICENCIADO EN EDUCACION FISICA EN ACTIVIDADES DE EDUCACION FISICA RECREACION Y DEPORTES PARA EL DESARROLLO DEL ACTIVIDADES DE RECREACION Y DEPORTES</t>
  </si>
  <si>
    <t>PRESTACION DE SERVICIOS DE APOYO A LA GESTION PARA LA REALIZACION DE ACTIVIDADES DE LA DEPENDENCIA DE TALENTO HUMANO DEL INSTITUTO TECNOLOGICO DEL PUTUMAYO</t>
  </si>
  <si>
    <t>PRESTAR LOS SERVICIOS PROFESIONALES PARA EL DESARROLLO DE LA POLITICA Y SEGUIMIENTO AL EJERCICIO PROFESIONAL DE LOS EGRESADOS MEDIANTE PROCESOS Y PROCEDIMIENTOS ADMINISTRATIVOS Y ACADEMICOS ADELANTADOS POR EL INSTITUTO TECNOLOGICO DEL PUTUMAYO</t>
  </si>
  <si>
    <t>CONTRATAR UN 1 INGENIERO AGRONOMO ESPECIALISTA EN PROYECTOS PARA LA ASESORIA, EVALUACION METODOLOGICA Y TECNICA DE LOS TRABAJOS DE GRADO DE LOS ESTUDIANTES DEL PROGRAMA INGENIERIA AMBIENTAL Y FORESTAL DEL INSTITUTO TECNOLOGICO DEL PUTUMAYO EN PROCESO DE GRADUACION, COMO ESTRATEGIA DEL PLAN INTEGRAL DE COBERTURA 2024</t>
  </si>
  <si>
    <t>ACTUALIZACION DE LOS MODULOS DE CONTABILIDAD, ALMACEN, ACTIVOS FIJOS, VENTANILLA UNICA, NOMINA, TALENTO HUMANO, PRESUPUESTO, CUENTAS POR PAGAR, TESORERIA, DE LA LICENCIA DEL SOFTWARE INTEGRADO SYS APOLO Y SUMINISTRO DE TRANSACCIONES DE FACTURACION ELECTRONICA, PARA EL MANEJO Y CONTROL DE LOS PROCESOS ADMINISTRATIVOS, CONTABLES, PRESUPUESTALES Y GESTION DE RECAUDO DEL INSTITUTO TECNOLOGICO DEL PUTUMAYO</t>
  </si>
  <si>
    <t>PRESTACION DE SERVICIOS PERSONALES COMO APOYO DE LA VICERRECTORIA ACADEMICA EN EL DESARROLLO DE ACCIONES Y PRODUCTOS ASOCIADOS A LA GESTION DE SERVICIOS GENERADOS POR LOS LABORATORIOS DE CIENCIAS BASICAS Y ESPECIALIZADAS DEL INSTITUTO TECNOLOGICO DEL PUTUMAYO</t>
  </si>
  <si>
    <t>PRESTAR LOS SERVICIOS PROFESIONALES ESPECIALIZADOS COMO ASESOR EXTERNO PARA APOYAR LA EJECUCION DE LAS ACCIONES TENDIENTES A LA FORMULACION Y ADOPCION DE POLITICAS ADMINISTRATIVAS Y ACADEMICAS EN EL MARCO DE LA SOLICITUD DE CAMBIO DE CARACTER ACADEMICO DEL INTITUTO TECNOLOGICO DEL PUTUMAYO</t>
  </si>
  <si>
    <t xml:space="preserve">  LICENCIA DE USO DEL SISTEMA DE INFORMACIÓN EVAL PARA LA GESTIÓN, CONTROL Y ADMINISTRACIÓN DE LA AUTOEVALUACIÓN INSTITUCIONAL Y DE PROGRAMAS ACADÉMICOS DEL INSTITUTO TECNOLÓGICO DEL PUTUMAYO.</t>
  </si>
  <si>
    <t>ARRENDAMIENTO DE INSTALACIONES PARA EL DESARROLLO DE LOS PROGRAMAS OFERTADOS POR EL INSTITUTO TECNOLÓGICO DEL PUTUMAYO - VALLE GUAMUEZ-COLON Y PTO ASIS- MOCOA</t>
  </si>
  <si>
    <t>PRESTACION DE SERVICIOS PROFESIONALES COMO ECONOMISTA PARA EL DESARROLLO DE ANALISIS ESTADISTICOS EN EL MARCO DE LOS PROCESOS DE AUTOEVALUACIÓN INSTITUCIONAL</t>
  </si>
  <si>
    <t>Adquisición de licencia de software antiplagio para la verificación de la integridad de trabajos de grado en el marco del proyecto de Fomento a la calidad 2024 denominado Promoción a la actividad docente y al proceso de aprendizaje de los estudiantes con la adquisición de software y hardware</t>
  </si>
  <si>
    <t>PRESTAR LOS SERVICIOS PROFESIONALES PARA LA ASESORÍA, EVALUACIÓN METODOLÓGICA Y TÉCNICA DE LOS TRABAJOS DE GRADO DE LOS ESTUDIANTES DEL PROGRAMA ADMINISTRACIÓN DE EMPRESAS DEL INSTITUTO TECNOLÓGICO DEL PUTUMAYO EN PROCESO DE GRADUACIÓN, EN EL MARCO DEL PROYECTO PIC 2024</t>
  </si>
  <si>
    <t>PRESTAR EL SERVICIO DE SERVIDOR PRIVADO VIRTUAL PARA LA SEDE PRINCIPAL EN MOCOA DEL INSTITUTO PUTUMAYO </t>
  </si>
  <si>
    <t>MEJORAMIENTO DE LA INFRAESTRUCTURA FISICA MEDIANTE LA CONSTRUCCION DE UNA CAFETERIA, PARQUEADERO Y URBANISMO EN LA SEDE PRINCIPAL DEL INSTITUTO TECNOLÓGICO DEL PUTUMAYO; INCLUYE SUMINISTRO E INSTALACION DE LUMINARIAS TIPO LED PARA EXTERIORES</t>
  </si>
  <si>
    <t>PRESTACION DE SERVICIOS PROFESIONALES COMO APOYO EN LAS ACTIVIDADES DE FORMULACION, GESTION Y SUPERVISION DE PROCESOS Y PROYECTOS DE INFRAESTRUTURA ELECTRICA QUE SE ADELANTEN EN EL INSTITUTO TECNOLOGICO DEL PUTUMAYO</t>
  </si>
  <si>
    <t>Prestar sus servicios profesionales para coordinar el proyecto del curso de profundización en "Manejo Forestal Sostenible" dirigido a 30 líderes trabajadores del bosque de los NDF Y B que adelanta el Programa Visión Amazonia</t>
  </si>
  <si>
    <t>Prestar sus servicios como profesional experto forestal del curso de profundización en "Manejo Forestal Sostenible" dirigido a 30 líderes trabajadores del bosque de los NDF Y B que adelanta el Programa Visión Amazonía.</t>
  </si>
  <si>
    <t>PRESTAR LOS SERVICIOS PROFESIONALES PARA EL ACOMPAÑAMIENTO EN PROCESOS DE SUPERVISION DE CONTRATOS DE LA VICERRECTORA ADMINISTRATIVA DEL INSTITUTO TECNOLOGICO DEL PUTUMAYO</t>
  </si>
  <si>
    <t>MEJORAMIENTO DE LAS REDES ELÉCTRICAS INTERNAS, VOZ Y DATOS EN LA SEDE PRINCIPAL DEL INSTITUTO TECNOLÓGICO DEL PUTUMAYO; INCLUYE ADQUISICIÓN E INSTALACIÓN DE EQUIPOS DE AIRE ACONDICIONADO Y UPS</t>
  </si>
  <si>
    <t xml:space="preserve"> INTERVENTORÍA TÉCNICA, ADMINISTRATIVA, FINANCIERA, JURÍDICA, CONTABLE Y AMBIENTAL A LOS
PROYECTOS DE OBRA DENOMINADOS: CONSTRUCCIÓN DE LA PRIMERA FASE DEL CIERRE PERIMETRAL DEL
INSTITUTO TECNOLÓGICO DEL PUTUMAYO, SEDE MOCOA, DEPARTAMENTO DEL PUTUMAYO”;
"MEJORAMIENTO DE LA INFRAESTRUCTURA FÍSICA MEDIANTE LA CONSTRUCCIÓN DE UNA CAFETERÍA,
PARQUEADERO Y URBANISMO EN LA SEDE PRINCIPAL DEL INSTITUTO TECNOLÓGICO DEL PUTUMAYO; INCLUYE
SUMINISTRO E INSTALACIÓN DE LUMINARIAS TIPO LED PARA EXTERIORES” Y “MEJORAMIENTO DE LAS REDES
ELÉCTRICAS INTERNAS, VOZ Y DATOS EN LA SEDE PRINCIPAL DEL INSTITUTO TECNOLÓGICO DEL PUTUMAYO;
INCLUYE ADQUISICIÓN E INSTALACIÓN DE EQUIPOS DE AIRE ACONDICIONADO Y UPS”</t>
  </si>
  <si>
    <t>ADQUISICIÓN DE PÓLIZAS DE SEGURO ESTUDIANTIL PARA AMPARAR LA MUERTE, DAÑO O LESIÓN QUE SUFRAN LOS ESTUDIANTES QUE INGRESARON DURANTE EL PERIODO 2025-1 NUEVOS, DE REINGRESO Y DE NIVELACIÓN) AL INSTITUTO TECNOLÓGICO DEL PUTUMAYO</t>
  </si>
  <si>
    <t>CONTRATAR LA PRESTACIÓN DEL SERVICIO GENERAL DE ASEO, CAFETERÍA, JARDINERÍA Y MANTENIMIENTO EN LA SEDE PRINCIPAL, SUBSEDE SIBUNDOY, AMPLIACIONES DE COBERTURA DE COLÓN, PUERTO ASÍS Y VALLE DEL GUAMUEZ, ASÍ COMO EN EL JARDÍN BOTÁNICO Y LA GRANJA VERSALLES DEL INSTITUTO TECNOLÓGICO DEL PUTUMAYO, O EN LOS INMUEBLES POR LOS QUE FUERE LEGALMENTE RESPONSABLE, DE ACUERDO A LAS NECESIDADES Y REQUERIMIENTOS DEL INSTITUTO</t>
  </si>
  <si>
    <t>PRESTAR EL SERVICIO LOGISTICO PARA GARANTIZAR EL DESARROLLO DE LAS DIFERENTES ACTIVIDADES RELACIONADAS AL PROCESO DE AUTOEVALUACION CON FINES DE ACREDITACION DE LOS PROGRAMAS ACADEMICOS E INSTITUCIONAL, ASI COMO LOS PROCESOS DE REGISTRO CALIFICADO NUEVOS Y AMPLIACIONES EN EL INSTITUTO TECNOLOGICO DEL PUTUMAYO</t>
  </si>
  <si>
    <t>PRESTAR LOS SERVICIOS LOGISTICOS PARA LOS PROCESOS ELECTORALES DEL INSTITUTO TECNOLOGICO DEL PUTUMAYO</t>
  </si>
  <si>
    <t>PRESTACION DE SERVICIOS DE APOYO A LA GESTION COMO TECNOLOGO EN PRODUCCION AGROINDUSTRIAL, PARA QUE REALICE ACTIVIDADES, PROCESOS Y PROCEDIMIENTOS EN EL LABORATORIO DE AGROINDUSTRIA, SEDE MOCOA</t>
  </si>
  <si>
    <t>CONTRATAR UN 1 INGENIERO CIVIL PARA LA ASESORIA Y EVALUACION METODOLOGICA Y TECNICA DE LOS TRABAJOS DE GRADO DE LOS ESTUDIANTES EN PROCESO DE GRADUACION DEL PROGRAMA DE INGENIERIA CIVIL POR CICLO PROPEDEUTICOS DEL INSTITUTO TECNOLOGICO DEL PUTUMAYO SUBSEDE SIBUNDOY AMPLIACION COLON, EN EL MARCO DEL PROYECTO PIC 2024</t>
  </si>
  <si>
    <t>CONTRATAR UN 1 ZOOTECNISTA PARA LA ASESORIA, EVALUACION METODOLOGICA Y TECNICA DE LOS TRABAJOS DE GRADO DE LOS ESTUDIANTES DEL PROGRAMA INGENIERIA AMBIENTAL E INGENIERIA FORESTAL DEL INSTITUTO TECNOLOGICO DEL PUTUMAYO EN PROCESO DE GRADUACION, EN EL MARCO DEL PROYECTO PIC 2024</t>
  </si>
  <si>
    <t>CONTRATAR UN 1 INGENIERO AGRONOMO PARA LA ASESORIA Y EVALUACION METODOLOGICA Y TECNICA DE LOS TRABAJOS DE GRADO DE LOS ESTUDIANTES EN PROCESO DE GRADUACION DEL PROGRAMA DE INGENIERIA AMBIENTAL POR CICLO PROPEDEUTICOS DEL INSTITUTO TECNOLOGICO DEL PUTUMAYO SUBSEDE SIBUNDOY AMPLIACION COLON. EN EL MARCO DEL PROYECTO PIC 2024</t>
  </si>
  <si>
    <t>PRESTAR LOS SERVICIOS PROFESIONALES PARA LA REVISION E IMPLEMENTACION DEL SISTEMA DE GESTION AMBIENTAL BAJO LA NTC ISO 140012015 ALINEADO AL MODELO INTEGRADO DE PLANEACION Y GESTION</t>
  </si>
  <si>
    <t>PRESTAR SUS SERVICIOS COMO AUXILIAR CONTABLE DEL CURSO DE PROFUNDIZACION EN MANEJO FORESTAL SOSTENIBLE DIRIGIDO A 30 LIDERES TRABAJADORES DEL BOSQUE DE LOS NDF Y B QUE ADELANTA EL PROGRAMA VISION AMAZONIA.</t>
  </si>
  <si>
    <t>REALIZAR LA MEDICION Y FORMACION EN COMPETENCIAS SABER PRO Y TT A LOS ESTUDIANTES DE QUINTO, SEXTO, NOVENO Y DECIMO SEMESTRE QUE PRESENTARAN PRUEBAS DE ESTADO EN LOS DIFERENTES PROGRAMAS ACADEMICOS EN EL AÑO 2025, A TRAVES, DE LA REALIZACION DE UN SIMULACRO Y UN CURSO EN EL MARCO PROYECTO DENOMINADO FORMACION INTEGRAL POR MEDIO DE LA ADOPCION DE ESTRATEGIAS DE MEJORAMIENTO DEL DESEMPEÑO ACADEMICO A TRAVES DE SIMULACROS DE PRUEBAS SABER T Y T DE PLAN DE FOMENTO A LA CALIDAD 2023 DE INSTITUTO TECNOLOGICO DEL PUTUMAYO</t>
  </si>
  <si>
    <t>PRESTAR LOS SERVICIOS PROFESIONALES PARA LLEVAR A CABO LA PLANEACION Y PUESTA EN MARCHA DEL PROGRAMA DE ESPECIALIZACION EN GERENCIA DEL TALENTO HUMANO DEL INSTITUTO TECNOLOGICO DEL PUTUMAYO</t>
  </si>
  <si>
    <t>PRESTAR LOS SERVICIOS PROFESIONALES PARA ASESORAR, EVALUAR METODOLOGICA Y TECNICAMENTE LOS TRABAJOS DE GRADO DE LOS ESTUDIANTES DEL PROGRAMA CONTADURIA PUBLICA DEL INSTITUTO TECNOLOGICO DEL PUTUMAYO EN PROCESO DE GRADUACION, EN EL MARCO DEL PROYECTO PIC 2024</t>
  </si>
  <si>
    <t>PRESTAR LOS SERVICIOS DE APOYO A LA GESTION EN LA VICERRECTORIA ACADEMICA PARA LA EJECUCION Y MANEJO DEL SUBSISTEMA INTERNO DE LA GESTION DOCUMENTAL Y ARCHIVO ASOCIADO A LA OFICINA DE ADMISIONES, REGISTRO Y CONTROL ACADEMICO DEL INSTITUTO TECNOLOGICO DEL PUTUMAYO</t>
  </si>
  <si>
    <t>PRESTAR EL SERVICIO DE ODONTOLOGIA PARA LOS ESTUDIANTES DE LA SEDE PRINCIPAL, SUBSEDE Y AMPLIACIONES DEL INSTITUTO TECNOLOGICO DEL PUTUMAYO, VIGENCIA 2025</t>
  </si>
  <si>
    <t>PRESTAR EL SERVICIO DE TRANSPORTE PARA LAS SALIDAS ACADEMICAS DE LOS ESTUDIANTES YO DOCENTES DE LOS CICLOS TECNOLOGICOS Y CICLOS PROFESIONALES DEL INSTITUTO TECNOLOGICO DEL PUTUMAYO, EN EL MARCO DEL PLAN DE FOMENTO A LA CALIDAD ITP 2024</t>
  </si>
  <si>
    <t>PRESTAR LOS SERVICIOS DE APOYO EN LAS DIFERENTES ACTIVIDADES DONDE SE INCENTIVE LA IMAGEN CORPORATIVA DEL INSTITUTO TECNOLOGICO DEL PUTUMAYO, SEDE MOCOA</t>
  </si>
  <si>
    <t>PRESTAR LOS SERVICIOS DE APOYO EN LAS DIFERENTES ACTIVIDADES DONDE SE INCENTIVE LA IMAGEN CORPORATIVA DEL INSTITUTO TECNOLOGICO DEL PUTUMAYO, SEDE SIBUNDOY AMPLIACION COLON.</t>
  </si>
  <si>
    <t>PRESTAR EL SERVICIO DE APOYO A LA GESTION EN AL AREA DE TALENTO HUMANO, EN LA BUSQUEDA Y REVISION DE DOCUMENTACION RELACIONADA CON LOS PAGOS DE APORTES PARAFISCALES DEL INSTITUTO TECNOLOGICO DEL PUTUMAYO.</t>
  </si>
  <si>
    <t>CONTRATAR LA PRESTACION DEL SERVICIO GENERAL DE ASEO, CAFETERIA, JARDINERIA Y MANTENIMIENTO EN LA SEDE PRINCIPAL, SUBSEDE SIBUNDOY, AMPLIACIONES DE COBERTURA DE COLON, PUERTO ASIS Y VALLE DEL GUAMUEZ, ASI COMO EN EL JARDIN BOTANICO Y LA GRANJA VERSALLES DEL INSTITUTO TECNOLOGICO DEL PUTUMAYO, O EN LOS INMUEBLES POR LOS QUE FUERE LEGALMENTE RESPONSABLE, DE ACUERDO A LAS NECESIDADES Y REQUERIMIENTOS DEL INSTITUTO INCLUYE LOS ELEMENTOS E INSUMOS DE ASEO, CAFETERIA Y FERRETERIA</t>
  </si>
  <si>
    <t>PRESTACION DE SERVICIOS LOGISTICOS PARA LLEVAR A CABO EL DESARROLLO DE LA IX SEMANA DE INVESTIGACION I.T.P 2025</t>
  </si>
  <si>
    <t>PRESTACION DEL SERVICIO DE CONECTIVIDAD Y ACCESO A RED DE INTERNET MEDIANTE UN CANAL DEDICADO EN FIBRA OPTICA PARA EL INSTITUTO TECNOLOGICO DEL PUTUMAYO, PARA LA SEDE PRINCIPAL JARDIN BOTANICO AULAS INTERNAS HERBARIO EN LA CIUDAD DE MOCOA, Y PARA LA SUBSEDE SIBUNDOY, AMPLIACION DE COLON Y LA GRANJA DE VERSALLES Y UN CANAL DE DATOS ENTRE LAS DIFERENTES DEPENDENCIAS DE DISTRIBUCION.</t>
  </si>
  <si>
    <t>PRESTAR EL SERVICIO DE APOYO LOGISTICO PARA LA REALIZACION DE UNA JORNADA LUDICORECREATIVA EN CONMEMORACION DEL DIA DEL TRABAJO EN LA SEDE MOCOA Y AMPLIACION DE COLON, EN EL MARCO DEL PLAN DE BIENESTAR SOCIAL PARA LA VIGENCIA 2025</t>
  </si>
  <si>
    <t>PRESTAR EL SERVICIO DE APOYO LOGISTICO PARA DESARROLLAR ACTIVIDAD SOCIAL, LUDICA Y CULTURAL EN OCASION DEL DIA DEL ESTUDIANTE, EN EL INSTITUTO TECNOLOGICO DEL PUTUMAYO.</t>
  </si>
  <si>
    <t> ADQUISICIÓN DE EQUIPOS TECNOLÓGICOS PARA LA CREACIÓN DE CONTENIDO DIGITAL Y LA DIVULGACIÓN DE LA OFERTA ACADÉMICA EN EL MARCO DEL PROYECTO DENOMINADO "PROMOCIÓN Y VISIBILIZACIÓN DE LA OFERTA ACADÉMICA DEL INSTITUTO TECNOLÓGICO DEL PUTUMAYO; PLAN INTEGRAL DE COBERTURA PIC 2024.</t>
  </si>
  <si>
    <t>CONTRATO INTERADMINISTRATIVO ENTRE EL INSTITUTO TECNOLÓGICO DEL PUTUMAYO Y LA INSTITUCIÓN UNIVERSITARIA DE BARRANQUILLA - IUB PARA LA ELABORACIÓN, APLICACIÓN Y CALIFICACIÓN DE PRUEBAS ESCRITAS (PEDAGÓGICAS) y PRUEBAS PSICOTÉCNICAS EN EL PROCESO DE SELECCIÓN DE PROVISIÓN DE CARGOS DE MEDIO TIEMPO Y TIEMPO COMPLETO PARA LA PLANTA DOCENTE (SEDES MOCOA Y SIBUNDOY) DEL INSTITUTO TECNOLÓGICO DEL PUTUMAYO, CONTEMPLADO DENTRO DEL PLAN DE FOMENTO A LA CALIDAD 2021</t>
  </si>
  <si>
    <t>CONSTRUCCIÓN DE LA PRIMERA FASE DEL CIERRE PERIMETRAL DEL INSTITUTO TECNOLÓGICO DEL PUTUMAYO, SEDE MOCOA, DEPARTAMENTO DEL PUTUMAYO</t>
  </si>
  <si>
    <t>PRESTAR LOS SERVICIOS PROFESIONALES PARA EL DESARROLLO DE LAS ACCIONES DE LA GESTION JURIDICA Y CONTRACTUAL</t>
  </si>
  <si>
    <t>PRESTAR LOS SERVICIOS PROFESIONALES PARA EL DESARROLLO DE LOS PROCESOS Y PROCEDIMIENTOS ADMINISTRATIVOS Y CONTRACTUALES.</t>
  </si>
  <si>
    <t>PRESTAR LOS SERVICIOS PROFESIONALES EN LOS DIFERENTES PROCESOS Y TRAMITES ADMINISTRATIVOS DE TALENTO HUMANO.</t>
  </si>
  <si>
    <t>PRESTAR LOS SERVICIOS PROFESIONALES PARA EL DESARROLLO DE ACCIONES Y PRODUCTOS ASOCIADOS A LA GESTION CONTABLE Y FINANCIERA, DE ACUERDO AL PLAN OPERATIVO ANUAL, A CARGO DE LA VICERRECTORIA ADMINISTRATIVA.</t>
  </si>
  <si>
    <t>PRESTAR LOS SERVICIOS PROFESIONALES PARA EL DESARROLLO DE ACCIONES Y PRODUCTOS ASOCIADOS A LA GESTION DE LA DEPENDENCIA DE TESORERIA A CARGO DE LA VICERRECTORIA ADMINISTRATIVA</t>
  </si>
  <si>
    <t>PRESTAR LOS SERVICIOS PROFESIONALES PARA EL DESARROLLO DE LAS ACCIONES DE LA GESTION ADMINISTRATIVA, JURIDICA Y CONTRACTUAL.</t>
  </si>
  <si>
    <t>PRESTAR LOS SERVICIOS PROFESIONALES PARA LA IMPLEMENTACION Y SOSTENIBILIDAD DEL SISTEMA DE GESTION DE SEGURIDAD Y SALUD EN EL TRABAJO, APLICANDO LA NORMATIVIDAD VIGENTE Y DEMAS PROCEDIMIENTOS INTERNOS QUE SE IMPLEMENTEN.</t>
  </si>
  <si>
    <t>PRESTAR LOS SERVICIOS DE APOYO A LA GESTION EN LOS PROCEDIMIENTOS DE LA OFICINA DE ADMISIONES, REGISTRO Y CONTROL ACADEMICO.</t>
  </si>
  <si>
    <t>PRESTAR LOS SERVICIOS PROFESIONALES AL INSTITUTO TECNOLOGICO DEL PUTUMAYO EN LOS ASUNTOS RELACIONADOS CON LA GESTION JURIDICA Y ADMINISTRATIVA.</t>
  </si>
  <si>
    <t>SERVICIOS PROFESIONALES COMO PSICOLOGO PARA QUE DESARROLLE LAS ESTRATEGIAS DE PERMANENCIA Y GRADUACION ESTUDIANTIL CONFORME A LAS POLITICAS Y REGLAMENTOS INTERNOS Y A LOS LINEAMIENTOS NACIONALES Y DESARROLLE ACTIVIDADES DE APOYO PISCO SOCIAL PARA TODOS LOS ESTAMENTOS DE LA INSTITUCION.</t>
  </si>
  <si>
    <t>PRESTAR LOS SERVICIOS PROFESIONALES PARA ASESORAR EN LA GESTION ADMINISTRATIVA Y DESARROLAR ACCIONES Y PRODUCTOS ASOCIADOS A CARGO DE RECTORIA Y LA VICERRECTORIA ACADEMICA</t>
  </si>
  <si>
    <t>PRESTACION DE SERVICIOS PROFESIONALES COMO ADMINISTRADOR DE EMPRESAS PARA APOYAR LOS PROCESOS DE AUTOEVALUACION DE PROGRAMAS E INSTITUCIONAL.</t>
  </si>
  <si>
    <t>PRESTACION DE SERVICIOS DE APOYO A LA GESTION EN EL SOPORTE DE LOS EQUIPOS, SERVIDORES Y RED DE DATOS.</t>
  </si>
  <si>
    <t>PRESTACION DE SERVICIOS DE APOYO A LA GESTION PARA COADYUVAR EN EL CENTRO DE INVESTIGACION Y EXTENSION CIENTIFICA CIECYT</t>
  </si>
  <si>
    <t>PRESTAR LOS SERVICIOS PROFESIONALES COMO SOPORTE DE LOS EQUIPOS, SERVIDORES Y RED DE DATOS.</t>
  </si>
  <si>
    <t>PRESTAR LOS SERVICIOS ESPECIALIZADOS PARA LA GENERACION DE INFORMACION QUE CONTRIBUYA AL DESARROLLO DE LOS PROCESOS CONTRACTUALES Y ADMINISTRATIVOS</t>
  </si>
  <si>
    <t>PRESTAR LOS SERVICIOS ESPECIALIZADOS EN LA FORMULACION, EJECUCION Y SEGUIMIENTO DE LOS PROYECTOS Y CONTRATOS DE OBRA.</t>
  </si>
  <si>
    <t>PRESTACION DE SERVICIOS PROFESIONALES PARA EL DESARROLLO DE LA EXTENSION Y LA PROYECCION SOCIAL</t>
  </si>
  <si>
    <t>PRESTAR LOS SERVICIOS DE APOYO A LA GESTION PARA LLEVAR A CABO LOS PROCEDIMIENTOS DE ATENCION AL CIUDADANO</t>
  </si>
  <si>
    <t>PRESTAR LOS SERVICIOS PROFESIONALES PARA EL DESARROLLO DE ACCIONES ASOCIADAS A LA GESTION JURIDICA, ADMINISTRATIVA Y CONTRACTUAL</t>
  </si>
  <si>
    <t>PRESTACION DE SERVICIOS DE LOGISTICA PARA REALIZAR CEREMONIA DE GRADUACION DE TECNOLOGOS Y PROFESIONALES DE LA SEDE MOCOA, LA PROMOCION DE PROFESIONALES Y TECNOLOGOS DE LA SUBSEDE SIBUNDOY Y PROMOCION DE TECNOLOGOS Y PROFESIONALES EN LA AMPLIACION VALLE DEL GUAMUEZ.</t>
  </si>
  <si>
    <t>PRESTAR LOS SERVICIOS DE APOYO A LA GESTION PARA LA ORGANIZACION Y ARCHIVO DE LOS DOCUMENTOS QUE SE GENEREN</t>
  </si>
  <si>
    <t>PRESTACION DE SERVICIOS PROFESIONALES PARA EL DESARROLLO DE ACCIONES Y PRODUCTOS ASOCIADOS A LA GESTION DE LA COMUNICACION DIGITAL, CORPORATIVA Y DE MEDIOS INTERACTIVOS.</t>
  </si>
  <si>
    <t>PRESTAR LOS SERVICIOS DE APOYO A LA GESTION PARA EL AREA DE COMUNICACION Y MARKETING.</t>
  </si>
  <si>
    <t>PRESTAR LOS SERVICIOS PROFESIONALES EN EL AREA DE RECURSOS FISICOS Y MANTENIMIENTO EN LA SEDE MOCOA.</t>
  </si>
  <si>
    <t>PRESTAR LOS SERVICIOS PROFESIONALES PARA EJECUTAR LA ADMINISTRACION Y DESARROLLO DEL PROGRAMA DE GASTRONOMIA POR CICLOS PROPEDEUTICOS.</t>
  </si>
  <si>
    <t>PRESTAR LOS SERVICIOS DE APOYO A LA GESTION EN LA VICERRECTORIA ACADEMICA PARA LA EJECUCION Y MANEJO DEL SUBSISTEMA INTERNO DE LA GESTION DOCUMENTAL Y ARCHIVO ASOCIADOS A LA OFICINA DE ADMISIONES, REGISTRO Y CONTROL ACADEMICO.</t>
  </si>
  <si>
    <t>PRESTACION DE SERVICIOS PROFESIONALES DE UN INGENIERO CIVIL ESPECIALISTA PARA BRINDAR APOYO EN LA FORMULACION Y ESTRUCTURACION DE PROYECTOS, EN EL MARCO DEL PLAN DE FOMENTO A LA CALIDAD 2024.</t>
  </si>
  <si>
    <t>PRESTAR LOS SERVICIOS DE APOYO A LA GESTION PARA DESARROLLAR LOS PROCESOS ASOCIADOS CON LA ATENCION DE ESTUDIANTES, GESTION DOCUMENTAL, GESTION DE CALIDAD Y DESARROLLO DE ACTIVIDADES PREVISTAS EN EL PLAN OPERATIVO DE LA FACULTAD DE ADMINISTRACION, CIENCIAS ECONOMICAS Y CONTABLES</t>
  </si>
  <si>
    <t>PRESTAR LOS SERVICIOS PROFESIONALES PARA EJECUTAR LA ADMINISTRACION Y DESARROLLO DEL PROGRAMA DE ADMINISTRACION DE EMPRESAS POR CICLOS PROPEDEUTICOS.</t>
  </si>
  <si>
    <t>PRESTAR LOS SERVICIOS PROFESIONALES PARA EJECUTAR LA ADMINISTRACION Y DESARROLLO DEL PROGRAMA DE ADMINISTRACION DE NEGOCIOS INTERNACIONALES POR CICLOS PROPEDEUTICOS.</t>
  </si>
  <si>
    <t>ADQUISICION DE EQUIPOS E INSUMOS DE LABORATORIO EN EL MARCO DE LA EJECUCION DE LAS CONVOCATORIAS INSTITUCIONALES PARA LA FINANCIACION DE PROYECTOS PERTENECIENTES A LOS GRUPOS DE INVESTIGACION DEL INSTITUTO TECNOLOGICO DEL PUTUMAYO</t>
  </si>
  <si>
    <t>PRESTAR LOS SERVICIOS PROFESIONALES EN LA IMPLEMENTACION DE LOS PLANES ESTRATEGICOS Y LA IMPLEMENTACION DEL PROCESO DE GESTION DOCUMENTAL.</t>
  </si>
  <si>
    <t>PRESTACION DE SERVICIOS DE APOYO A LA GESTION EN EL DESARROLLO DE ACCIONES Y PRODUCTOS ASOCIADOS A LOS SERVICIOS GENERADOS EN LOS LABORATORIOS DE CIENCIAS BASICAS Y ESPECIALIZADAS.</t>
  </si>
  <si>
    <t>PRESTAR LOS SERVICIOS PROFESIONALES PARA REALIZAR ACOMPAÑAMIENTO Y SOPORTE EN EL AREA DE TICS REFERENTE A LOS PROCESOS RELACIONADOS CON SISTEMAS DE INFORMACION SNIES, SPADIES OLE, DESARROLLO DE SOFTWARE Y ROGRAMACION DE SISTEMAS.</t>
  </si>
  <si>
    <t>PRESTAR LOS SERVICIOS PROFESIONALES PARA LA REALIZACION DE ACTIVIDADES EN LA PLANEACION INSTITUCIONAL Y LA IMPLEMENTACION, FUNCIONAMIENTO Y SEGUIMIENTO CONTINUO DE LOS PROCESOS DEL SISTEMA DE GESTION DE LA CALIDAD SGC Y EL MODELO INTEGRADO DE PLANEACION Y GESTION  MIPG</t>
  </si>
  <si>
    <t>PRESTAR LOS SERVICIOS PROFESIONALES PARA EL ACOMPAÑAMIENTO EN PROCESOS DE SUPERVISION DE CONTRATOS DE LA VICERRECTORA ADMINISTRATIVA.</t>
  </si>
  <si>
    <t>PRESTAR LOS SERVICIOS PROFESIONALES PARA EJECUTAR LA ADMINISTRACION Y DESARROLLO DEL PROGRAMA DE ESPECIALIZACION EN GERENCIA DEL TALENTO HUMANO.</t>
  </si>
  <si>
    <t>PRESTAR LOS SERVICIOS DE APOYO A LA GESTION PARA REALIZAR ACTIVIDADES, PROCESOS Y PROCEDIMIENTOS ADMINISTRATIVOS PARA EL FORTALECIMIENTO DE LA INVESTIGACION CIENTIFICA Y FORMATIVA.</t>
  </si>
  <si>
    <t>PRESTACION DE SERVICIOS PROFESIONALES PARA EL DESARROLLO DE ACTIVIDADES RELACIONADAS AL DISEÑO, MANTENIMIENTO Y EVALUACION DEL SISTEMA DE GESTION DE LA CALIDAD Y SU ARTICULACION CON EL MODELO INTEGRAD</t>
  </si>
  <si>
    <t>PRESTAR LOS SERVICIOS DE APOYO A LA GESTION PARA DESARROLLAR LOS PROCESOS ASOCIADOS CON LA ATENCION DE ESTUDIANTES, GESTION DOCUMENTAL, GESTION DE CALIDAD Y DESARROLLO DE ACTIVIDADES PREVISTAS EN EL PLAN OPERATIVO DE LA FACULTAD DE INGENIERIA Y CIENCIAS.</t>
  </si>
  <si>
    <t>PRESTAR LOS SERVICIOS PROFESIONALES PARA EL DESARROLLO DE SOFTWARE, SISTEMAS DE INFORMACION Y APLICATIVOS REQUERIDOS.</t>
  </si>
  <si>
    <t>PRESTAR LOS SERVICIOS PROFESIONALES PARA REALIZAR ACTIVIDADES ACADEMICAS Y ADMINISTRATIVAS DE LA INSTITUCION UNIVERSITARIA DEL PUTUMAYO EN EL MUNICIPIO DE PUERTO ASIS</t>
  </si>
  <si>
    <t>PRESTAR SERVICIOS DE APOYO A LA UNIPUTUMAYO EN LAS ACTIVIDADES BASICAS DE GESTION DOCUMENTAL, TALES COMO ORGANIZACION, CLASIFICACION, FOLIACION, ARCHIVO, Y DIGITALIZACION DE DOCUMENTOS, DE ACUERDO CON LAS NORMAS ARCHIVISTICAS VIGENTES Y LOS LINEAMIENTOS INSTITUCIONALES DEL SISTEMA DE GESTION DOCUMEN</t>
  </si>
  <si>
    <t>CONTRATACION DE SERVICIO LOGISTICO PARA LA REALIZACION DE ACTIVIDADES INSTITUCIONALES DE DIVULGACION DEL PROCESO DE CAMBIO DE CARACTER INSTITUCIONAL APROBADO MEDIANTE RESOLUCION 014218 DE 4 DE JULIO DE 2025 POR EL MINISTERIO DE EDUCACION NACIONAL.</t>
  </si>
  <si>
    <t>PRESTACION DE SERVICIOS PROFESIONALES PARA EL DESARROLLO DE LAS POLITICAS Y SEGUIMIENTO AL EJERCICIO PROFESIONAL DE LOS EGRESADOS MEDIANTE PROCESOS Y PROCEDIMIENTOS ADMINISTRATIVOS Y ACADEMICOS ADELANTADOS POR LA INSTITUCION UNIVERSITARIA DEL PUTUMAYO.</t>
  </si>
  <si>
    <t>PRESTAR LOS SERVICIOS PROFESIONALES PARA EL DESARROLLO DE ACTIVIDADES ASOCIADAS A LA COORDINACION Y LA GESTION DE SERVICIOS GENERADOS POR LOS LABORATORIOS DE CIENCIAS BASICAS Y ESPECIALIZADOS DE LA INSTITUCION UNIVERSITARIA DEL PUTUMAYO.</t>
  </si>
  <si>
    <t>PRESTAR LOS SERVICIOS PROFESIONALES PARA DESARROLLAR ACCIONES ENCAMINADAS A LA ELABORACION Y REPORTE PERIODICO DE INFORMES ESTADISTICOS SOLICITADOS A LA INSTITUCION UNIVERSITARIA DEL PUTUMAYO.</t>
  </si>
  <si>
    <t>PRESTAR LOS SERVICIOS PROFESIONALES PARA REALIZAR ACTIVIDADES ACADEMICAS Y ADMINISTRATIVAS DE LA INSTITUCION UNIVERSITARIA DEL PUTUMAYO EN EL MUNICIPIO DEL VALLE DEL GUAMUEZ.</t>
  </si>
  <si>
    <t>PRESTACION DE SERVICIOS PROFESIONALES PARA DESARROLLAR ACTIVIDADES, PROCESOS Y PROCEDIMIENTOS ADMINISTRATIVOS EN LA DEPENDENCIA DE INTERNACIONALIZACION DE LA INSTITUCION UNIVERSITARIA DEL PUTUMAYO.</t>
  </si>
  <si>
    <t>PRESTACION DE SERVICIOS PROFESIONALES COMO COORDINADORA DE LA SECCION DE BIBLIOTECA PARA LA ORGANIZACION, GESTION ADMINISTRATIVA Y FUNCIONAMIENTO DE LAS UNIDADES DE SERVICIOS DE INFORMACION PARA LA COMUNIDAD ACADEMICA EN LA INSTITUCION UNIVERSITARIA DEL PUTUMAYO.</t>
  </si>
  <si>
    <t>PRESTACION DE SERVICIOS DE APOYO A LA GESTION COMO TECNOLOGO EN PRODUCCION AGROINDUSTRIAL, PARA QUE REALICE ACTIVIDADES, PROCESOS Y PROCEDIMIENTOS EN EL LABORATORIO DE AGROINDUSTRIA, SEDE MOCOA.</t>
  </si>
  <si>
    <t>PRESTACION DE SERVICIOS COMO APOYO A LA GESTION REALIZANDO ACTIVIDADES EN EL AREA DE ARCHIVO Y GESTION DOCUMENTAL Y EN LA BIBLIOTECA DE LA INSTITUCION UNIVERSITARIA DEL PUTUMAYO SUBSEDE SIBUNDOY AMPLIACION COLON.</t>
  </si>
  <si>
    <t>PRESTACION DE SERVICIOS PROFESIONALES COMO LIDER EN PROCESOS DE INVESTIGACION INSTITUCIONAL A TRAVES DE LOS LABORATORIOS UBICADOS EN LA GRANJA VERSALLES DE LA INSTITUCION UNIVERSITARIA DEL PUTUMAYO SUBSEDE SIBUNDOY</t>
  </si>
  <si>
    <t>PRESTACION DE SERVICIOS PROFESIONALES COMO INGENIEROA DE SISTEMAS PARA MANEJAR LA INFORMACION, APLICATIVOS Y MANTENIMIENTO A EQUIPOS DE COMPUTO EN EL INSTITUCION UNIVERSITARIA DEL PUTUMAYO SUBSEDE SIBUNDOYAMPLIACION COLON</t>
  </si>
  <si>
    <t>PRESTACION DE SERVICIOS PERSONALES COMO APOYO DE LA VICERRECTORIA ACADEMICA EN EL DESARROLLO DE ACCIONES Y PRODUCTOS ASOCIADOS A LA GESTION DE SERVICIOS GENERADOS POR LOS LABORATORIOS DE CIENCIAS BASICAS Y ESPECIALIZADAS DE LA INSTITUCION UNIVERSITARIA DEL PUTUMAYO.</t>
  </si>
  <si>
    <t>PRESTACION DE SERVICIOS COMO APOYO A LA GESTION EN PROCESOS DE EXTENSION, PROYECCION SOCIAL, EGRESADOS E INTERNACIONALIZACION DE LA INSTITUCION UNIVERSITARIA DEL PUTUMAYO SUBSEDE SIBUNDOY AMPLIACION COLON.</t>
  </si>
  <si>
    <t>PRESTACION DE SERVICIOS DE APOYO A LA GESTION COMO TECNOLOGO DE SISTEMAS PARA MANEJAR LOS SISTEMAS DE INFORMACION, APLICATIVOS Y REALIZAR MANTENIMIENTO A EQUIPOS DE COMPUTO EN LA INSTITUCION UNIVERSITARIA DEL PUTUMAYO.</t>
  </si>
  <si>
    <t>PRESTAR LOS SERVICIOS PROFESIONALES PARA DESARROLLAR LA ESTRATEGIA DE TUTORIAS DOCENTES, TALLERES Y CURSOS EN EL AREA DE MATEMATICAS, ASESORIAS INDIVIDUALES Y GRUPALES, ENTRE OTROS, PARA LA PERMANENCIA Y GRADUACION ESTUDIANTIL DE LA INSTITUCION UNIVERSITARIA DEL PUTUMAYO, EN EL MARCO DE LA EJECUCION DEL PLAN DE FOMENTO A LA CALIDAD 2024</t>
  </si>
  <si>
    <t>PRESTAR SUS SERVICIOS PROFESIONALES PARA COORDINADOR EL PROYECTO DEL CURSO DE PROFUNDIZACION EN MANEJO FORESTAL SOSTENIBLE DIRIGIDO A 30 LIDERES TRABAJADORES DEL BOSQUE DE LOS NDF Y B QUE ADELANTA EL PROGRAMA VISION AMAZONIA.</t>
  </si>
  <si>
    <t>PRESTAR LOS SERVICIOS DE APOYO A LA GESTION PARA LA ORGANIZACION Y ARCHIVO DE LOS DOCUMENTOS QUE SE GENEREN EN LA INSTITUCION UNIVERSITARIA DEL PUTUMAYO</t>
  </si>
  <si>
    <t xml:space="preserve">ENTREGAR A TÍTULO DE ARRENDAMIENTO EL INMUEBLE DESTINADO PARA EL RESTAURANTE Y CAFETERÍA PARA EL SERVICIO DE ALIMENTACIÓN DE LOS ESTUDIANTES, DOCENTES Y DEMÁS PERSONAL DEL INSTITUTO TECNOLOGICO DEL PUTUMAYO, UBICADO EN EL BARRIO LUIS CARLOS GALÁN DE LA CIUDAD DE MOCOA, CON UN ÁREA INTERNA DE 179,22 M2 </t>
  </si>
  <si>
    <t>PRESTAR SUS SERVICIOS PROFESIONALES COMO COORDINADOR DEL CURSO VIRTUAL, TEORICO Y PRACTICO EN EXTENSION FORESTAL, PARA FORTALECER LOS CONOCIMIENTOS, CAPACIDADES Y HABILIDADES DE 50 PARTICIPANTES, ENTRE PROFESIONALES, TECNICOS Y LIDERES COMUNITARIOS, PARA QUE FACILITEN LA GESTION SOSTENIBLE DEL BOSQUE NATURAL EN LOS NUCLEOS DE DESARROLLO FORESTAL Y DE LA BIODIVERSIDAD  NDFB</t>
  </si>
  <si>
    <t>PRESTAR SUS SERVICIOS PROFESIONALES COMO ASISTENTE LOGISTICO Y PEDAGOGICO EN EL CURSO VIRTUAL, TEORICO Y PRACTICO EN EXTENSION FORESTAL, PARA FORTALECER LOS CONOCIMIENTOS, CAPACIDADES Y HABILIDADES DE 50 PARTICIPANTES, ENTRE PROFESIONALES, TECNICOS Y LIDERES COMUNITARIOS, PARA QUE FACILITEN LA GESTION SOSTENIBLE DEL BOSQUE NATURAL EN LOS NUCLEOS DE DESARROLLO FORESTAL Y DE LA BIODIVERSIDAD  NDFB</t>
  </si>
  <si>
    <t>PRESTAR SUS SERVICIOS COMO PROFESIONAL EXPERTO FORESTAL DEL CURSO DE PROFUNDIZACION EN MANEJO FORESTAL SOSTENIBLE DIRIGIDO A 30 LIDERES TRABAJADORES DEL BOSQUE DE LOS NDF Y B QUE ADELANTA EL PROGRAMA VISION AMAZONIA.</t>
  </si>
  <si>
    <t>SUMINISTRO DE ELEMENTOS NECESARIOS PARA LA PROMOCION Y VISIBILIZACION DE LA OFERTA ACADEMICA EN EL MARCO DEL PLAN INTEGRAL DE COBERTURA 2024</t>
  </si>
  <si>
    <t>SERVICIOS PERSONALES COMO TECNOLOGO EN EDUCACION FISICA PARA EL DESARROLLO DE LAS ACTIVIDADES DE RECREACION Y DEPORTES EN LA SEDE SIBUNDOY AMPLIACION COLON</t>
  </si>
  <si>
    <t>SERVICIOS PROFESIONALES COMO PSICOLOGO PARA QUE DESARROLLE LAS ACTIVIDADES Y ESTRATEGIAS DEL AREA BIENESTAR UNIVERSITARIO CONFORME A LAS POLITICAS Y REGLAMENTOS INTERNOS Y A LOS LINEAMIENTOS NACIONALES Y DESARROLLE ACTIVIDADES DE APOYO PISCO SOCIAL PARA TODOS LOS ESTAMENTOS DE LA INSTITUCION EN LA AMPLIACION COLON</t>
  </si>
  <si>
    <t>SERVICIOS PROFESIONALES COMO LICENCIADO EN EDUCACION FISICA PARA EL DESARROLLO DE LOS PROGRAMAS, PROYECTOS Y ACTIVIDADES RELACIONADOS CON EL AREA DE RECREACION Y DEPORTES EN LA MODALIDAD VOLEIBOL</t>
  </si>
  <si>
    <t>SERVICIOS PERSONALES COMO TECNICO EN EJECUCION DE PROGRAMAS DEPORTIVOS PARA ATENDER ACTIVIDADES EN BIENESTAR UNIVERSITARIO EN EL AREA DE RECREACION Y DEPORTES MODALIDAD FUTBOL DE SALON</t>
  </si>
  <si>
    <t>SERVICIOS PROFESIONALES PARA DESARROLLAR Y GENERAR CAMPAÑAS ESPECIALES DE FORMACION, PREVENCION Y PROMOCION, DE LA SALUD DURANTE EL 20252 EN LA SEDE MOCOA</t>
  </si>
  <si>
    <t>SERVICIOS PROFESIONALES COMO LICENCIADO EN EDUCACION FISICA PARA EL DESARROLLO DE LOS PROGRAMAS , PROYECTOS Y ACTIVIDADES RELACIONADOS CON EL AREA DE RECREACION Y DEPORTES</t>
  </si>
  <si>
    <t>SERVICIOS PERSONALES COMO TECNICO EN INTERPRETACION DE INSTRUMENTOS MUSICALES PARA APOYAR EL DESARROLLO DE LAS ACTIVIDADES EXTRACURRICULARES DE ARTE Y CULTURA MODALIDAD MUSICA, COMO UNA ESTRATEGIA DE INTEGRACION Y ADAPTACION AL MEDIO UNIVERSITARIO EN EL MARCO DE LA POLITICA DE PERMANENCIA Y GRADUACION DE ESTUDIANTES DE LOS PROGRAMAS ACADEMICOS DE LA SEDE MOCOA.</t>
  </si>
  <si>
    <t>SERVICIOS PROFESIONALES COMO COMO LICENCIADO EN DANZA PARA COORDINAR LOS PROGRAMAS, PROYECTOS Y ACTIVIDADES RELACIONADOS CON EL AREA DE ARTE Y CULTURA Y APOYE OTRAS ACTIVIDADES PROPIAS DE BIENESTAR PARA ESTUDIANTES Y EMPLEADOS DE LA SEDE MOCOA.</t>
  </si>
  <si>
    <t>SERVICIOS PROFESIONALES COMO PSICOLOGO PARA ATENDER ACTIVIDADES DEL AREA DE DESARROLLO HUMANO Y DEL AREA DE PROMOCION DE ESTRATEGIAS PARA LA PERMANENCIA Y GRADUACION ESTUDIANTIL PARA LOS PROGRAMAS QUE SE DESARROLLAN EN LA AMPLIACION COLON.</t>
  </si>
  <si>
    <t>SERVICIOS PROFESIONALES COMO PSICOLOGO PARA ATENDER ACTIVIDADES DEL AREA DE DESARROLLO HUMANO Y DEL AREA DE PROMOCION DE ESTRATEGIAS PARA LA PERMANENCIA Y GRADUACION ESTUDIANTIL PARA LOS PROGRAMAS QUE SE DESARROLLAN EN LA JORNADA NOCTURNA</t>
  </si>
  <si>
    <t>SERVICIOS PERSONALES TECNOLOGO EN DEPORTE Y ACTIVIDAD FISICA PARA EL DESARROLLO DE LAS ACTIVIDADES DE RECREACION Y DEPORTES MODALIDAD ATLETISMO Y ACTIVIDADES RECREATIVAS EN EL MARCO DEL PLAN DE BIENESTAR SOCIAL Y DE BIENESTAR UNIVERSITARIO.</t>
  </si>
  <si>
    <t>CONTRATAR UN 1 PROFESIONAL CON MAGISTER E INVESTIGADOR JUNIOR EN MINCIENCIAS CON PRODUCCION CIENTIFICA EN REVISTAS INDEXADAS, PARA EL ACOMPAÑAMIENTO METODOLOGICO DE LOS ESTUDIANTES, CAPACITACION DE LOS PROFESORES QUE ACOMPAÑAN PROCESOS DE ASESORIA Y EVALUACION DE TRABAJOS DE GRADO EN LA UNIPUTUMAYO, EN EL MARCO DEL PROYECTO PIC 2024.</t>
  </si>
  <si>
    <t>PRESTAR LOS SERVICIOS PROFESIONALES PARA DESARROLLAR LA ESTRATEGIA DE TUTORIAS DOCENTES TALLERES Y CURSOS COMO TUTOR EN EL AREA DE LAS COMPETENCIAS COMUNICATIVAS PARA QUE DESARROLLE ESTRATEGIAS QUE PROMUEVAN LA PERMANENCIA Y GRADUACION DE LOS ESTUDIANTES DE LA INSTITUCION UNIVERSITARIA DEL PUTUMAYO UNIPUTUMAYO SUBSEDE SIBUNDOY AMPLIACION COLON DURANTE EL SEGUNDO PERIODO ACADEMICO DE 2025, EN EL MARCO DEL PFC 2024.</t>
  </si>
  <si>
    <t>PRESTAR LOS SERVICIOS PROFESIONALES DURANTE EL SEGUNDO SEMESTRE ACADEMICO DE 2025 PARA ASESORAR Y EVALUAR LOS ASPECTOS METODOLOGICOS Y TECNICOS DE LOS TRABAJOS DE GRADO DE LOS ESTUDIANTES EN PROCESO DE GRADUACION DEL PROGRAMA DE INGENIERIA AMBIENTAL OFERTADO POR CICLOS PROPEDEUTICOS DE LA INSTITUCION UNIVERSITARIA DEL PUTUMAYO UNIPUTUMAYO SUBSEDE SIBUNDOY AMPLIACION COLON, EN EL MARCO DEL PIC 2024</t>
  </si>
  <si>
    <t>PRESTAR LOS SERVICIOS PROFESIONALES DURANTE EL SEGUNDO SEMESTRE ACADEMICO DE 2025 PARA ASESORAR Y EVALUAR LOS ASPECTOS METODOLOGICOS Y TECNICOS DE LOS TRABAJOS DE GRADO DE LOS ESTUDIANTES EN PROCESO DE GRADUACION DEL PROGRAMA DE INGENIERIA CIVIL POR CICLOS PROPEDEUTICOS DE LA INSTITUCION UNIVERSITARIA DEL PUTUMAYO SUBSEDE SIBUNDOYAMPLIACION COLON, EN EL MARCO DE PLAN FOMENTO 2024</t>
  </si>
  <si>
    <t>PRESTACION DE SERVICIOS DE UN OPERADOR LOGISTICO PARA EL DESARROLLO DEL EVENTO DIA DEL EGRESADOS 2025 EN LA SEDE MOCOA Y AMPLIACION COLON DE LA INSTITUCION UNIVERSITARIA DEL PUTUMAYO</t>
  </si>
  <si>
    <t>PRESTACION DE SERVICIOS PROFESIONALES YO APOYO A LA GESTION COMO COINVESTIGADORA, PARA REALIZAR ACTIVIDADES DE COORDINACION TECNICA, ESTANDARIZACION DE PROTOCOLOS, EJECUCION DE ACTIVIDADES DE CAMPO Y LABORATORIO, APOYO EN LA REDACCION DE INFORMES TECNICOS Y FINANCIEROS, Y ACOMPAÑAMIENTO EN PROCESOS DE CAPACITACION Y USO DE EQUIPOS PROPIOS DE LA INSTITUCION UNIVERSITARIA DEL PUTUMAYO EN EL MARCO DE LA CONVOCATORIA PARA FINANCIACION DE PROYECTOS DE INVESTIGACION...</t>
  </si>
  <si>
    <t>PRESTAR LOS SERVICIOS PROFESIONALES DURANTE EL SEGUNDO SEMESTRE ACADEMICO DE 2025 PARA ASESORAR Y EVALUAR LOS ASPECTOS METODOLOGICOS Y TECNICOS DE LOS TRABAJOS DE GRADO DE LOS ESTUDIANTES EN PROCESO DE GRADUACION DE LOS PROGRAMAS DE ADMINISTRACION DE EMPRESAS Y CONTADURIA PUBLICA OFERTADOS POR CICLOS PROPEDEUTICOS DE LA INSTITUCION UNIVERSITARIA DEL PUTUMAYO UNIPUTUMAYO SUBSEDE SIBUNDOY AMPLIACION COLON, EN EL MARCO DEL PROYECTO PIC 2024.</t>
  </si>
  <si>
    <t>PRESTACION DE SERVICIOS COMO APOYO A LA GESTION REALIZANDO ACTIVIDADES PROPIAS DE BIENESTAR INSTITUCIONAL COMO INSTRUCTOR DE DANZAS EN LA SUBSEDE SIBUNDOY AMPLIACION COLON PERIODO ACADEMICO B DE 2025</t>
  </si>
  <si>
    <t>PRESTAR SUS SERVICIOS PROFESIONALES COMO ASISTENTE CONTABLE Y LOGISTICO DEL CURSO VIRTUAL, TEORICO Y PRACTICO EN EXTENSION FORESTAL PARA FORTALECER LOS CONOCIMIENTOS, CAPACIDADES Y HABILIDADES DE 50 PARTICIPANTES, ENTRE PROFESIONALES, TECNICOS Y LIDERES COMUNITARIOS LOCALES, PARA QUE FACILITEN LA GESTION SOSTENIBLE DEL BOSQUE NATURAL EN LOS NUCLEOS DE DESARROLLO FORESTAL Y DE LA BIODIVERSIDAD.</t>
  </si>
  <si>
    <t>PRESTAR LOS SERVICIOS PROFESIONALES EN EL AREA DE LAS COMPETENCIAS COMUNICATIVAS PARA QUE DESARROLLE LA ESTRATEGIA DE TUTORIAS DOCENTES TALLERES Y CURSOS DE LECTURA CRITICA, ASESORIAS INDIVIDUALES Y GRUPALES, COMPETENCIAS LECTORAS Y ESCRITAS ENTRE OTROS PARA LA PERMANENCIA Y GRADUACION ESTUDIANTIL, EN EL MARCO DEL PROYECTO PLAN FOMENTO DE LA CALIDAD 2024.</t>
  </si>
  <si>
    <t>PRESTAR LOS SERVICIOS PROFESIONALES PARA ASESORAR A LA INSTITUCION UNIVERSITARIA DEL PUTUMAYO EN LOS ASUNTOS RELACIONADOS CON LA DEFENSA JUDICIAL Y LA GESTION JURIDICA.</t>
  </si>
  <si>
    <t>PRESTAR LOS SERVICIOS PROFESIONALES COMO TUTOR EN EL AREA DE LAS MATEMATICAS PARA QUE DESARROLLE ESTRATEGIAS QUE PROMUEVAN LA PERMANENCIA Y GRADUACION DE LOS ESTUDIANTES DE LA INSTITUCION UNIVERSITARIA DEL PUTUMAYO UNIPUTUMAYO SUBSEDE SIBUNDOY AMPLIACION COLON DURANTE EL SEGUNDO PERIODO ACADEMICO DE 2025, EN EL MARCO DEL PROYECTO PFC 2024</t>
  </si>
  <si>
    <t>PRESTACION DE SERVICIOS PROFESIONALES PARA LA REVISION E IMPLEMENTACION DEL SISTEMA DE GESTION AMBIENTAL BAJO LA NTC ISO 140012015 ALINEADO AL MODELO INTEGRADO DE PLANEACION Y GESTION.</t>
  </si>
  <si>
    <t>ADQUISICION DE SEGUROS PARA LOS RIESGOS A LOS QUE SE ENCUENTRAN EXPUESTOS LAS PERSONAS, BIENES E INTERESES PATRIMONIALES DEL INSTITUCION UNIVERSITARIA DEL PUTUMAYO</t>
  </si>
  <si>
    <t>PRESTAR LOS SERVICIOS COMO TECNOLOGO EN GESTION ADMINISTRATIVA, ORIENTADOS A LA PLANEACION, ORGANIZACION, DESARROLLO Y CONTROL DEL PROCESO DE CONCURSO PUBLICO PARA LA PROVISION DE CARGOS DE DOCENTES REGLAMENTARIOS DE MEDIO TIEMPO Y TIEMPO COMPLETO, CONVOCADO MEDIANTE RESOLUCION NO. 603 DEL 13 DE AGOSTO DE 2025.</t>
  </si>
  <si>
    <t>ARRENDAMIENTO DE INSTALACIONES PARA EL DESARROLLO DE LOS PROGRAMAS OFERTADOS POR LA INSTITUCION UNIVERSITARIA DEL PUTUMAYO  VALLE GUAMUEZ COLON Y PTO ASIS MOCOA</t>
  </si>
  <si>
    <t>PRESTACION DE SERVICIOS DE TRANSPORTE AEREO, PARA LA REALIZACION DEL CURSO TEORICO Y PRACTICO EN PROFUNDIZACION EN MANEJO FORESTAL SOSTENIBLE PARA LOS LIDERES TRABAJADORES DE BOSQUE.</t>
  </si>
  <si>
    <t>PRESTACION DE SERVICIOS DE APOYO A LA GESTION PARA LA ORGANIZACION DE LA ARTICULACION DE LA INSTITUCION UNIVERSITARIA DEL PUTUMAYO CON LAS INSTITUCIONES DE EDUCACION MEDIA DEL DEPARTAMENTO</t>
  </si>
  <si>
    <t>PRESTACION DE SERVICIOS PROFESIONALES COMO ECONOMISTA PARA EL DESARROLLO DE ANALISIS ESTADISTICOS EN EL MARCO DE LOS PROCESOS DE AUTOEVALUACION INSTITUCIONAL.</t>
  </si>
  <si>
    <t>PRESTAR LOS SERVICIOS INTEGRALES DE SALUD PARA LA REALIZACION DE LAS EVALUACIONES MEDICAS OCUPACIONALES PARA LOS FUNCIONARIOS DE LA INSTITUCION UNIVERSITARIA DEL PUTUMAYO.</t>
  </si>
  <si>
    <t>ADQUISICION DE POLIZAS DE SEGURO ESTUDIANTIL PARA AMPARAR LA MUERTE, DAÑO O LESION QUE SUFRAN LOS ESTUDIANTES QUE INGRESARON DURANTE EL PERIODO 20252 NUEVOS, DE REINGRESO Y DE NIVELACION A LA INSTITUCION UNIVERSITARIA DEL PUTUMAYO.</t>
  </si>
  <si>
    <t>ADQUISICION DE UNIFORMES CHALECOGORRABUZO PARA LOS LIDERES TRABAJADORES DE BOSQUE DE LOS NDF Y B, PARA LA REALIZACION DEL CURSO EN PROFUNDIZACION EN MANEJO FORESTAL SOSTENIBLE</t>
  </si>
  <si>
    <t>PRESTAR LOS SERVICIOS PROFESIONALES COMO PSICOLOGO PARA PARA ATENDER PROCESOS PSICOSOCIALES Y DISENAR, ORIENTAR TALLERES, CHARLAS Y ACTIVIDADES FORMATIVAS QUE FOMENTEN EL BIENESTAR EMOCIONAL, EL MANEJO DEL ESTRES, LA PREVENCION DEL SUICIDIO, EL FOMENTO DE LA SALUD EN GENERAL Y LA PREVENCION DE TRASTORNOS, COMO LA ANSIEDAD Y LA DEPRESION CON ENFOQUE INCLUSIVO Y DIVERSO, CONFORME AL PROYECTO DE FORTALECIMIENTO DEL BIENESTAR INTEGRAL PARA EL INSTITUCION UNIVERSITARIA DEL PUTUMAYO UNIPUTUMAYO CON UN ENFOQUE INCLUSIVO Y DIVERSO , DENTRO DEL MARCO DEL FOMENTO, EN LA AMPLIACION COLON.</t>
  </si>
  <si>
    <t>PRESTAR LOS SERVICIOS PROFESIONALES COMO PSICOLOGO PARA PARA ATENDER PROCESOS PSICOSOCIALES Y DISENAR, ORIENTAR TALLERES, CHARLAS Y ACTIVIDADES FORMATIVAS QUE FOMENTEN EL BIENESTAR EMOCIONAL, EL MANEJO DEL ESTRES, LA PREVENCION DEL SUICIDIO, EL FOMENTO DE LA SALUD EN GENERAL Y LA PREVENCION DE TRASTORNOS, COMO LA ANSIEDAD Y LA DEPRESION CON ENFOQUE INCLUSIVO Y DIVERSO, CONFORME AL PROYECTO DE FORTALECIMIENTO DEL BIENESTAR INTEGRAL PARA EL INSTITUCION UNIVERSITARIA DEL PUTUMAYO UNIPUTUMAYO CON UN ENFOQUE INCLUSIVO Y DIVERSO , DENTRO DEL MARCO DEL FOMENTO, EN LA JORNADA NOCTURNA SEDE MOCOA.</t>
  </si>
  <si>
    <t>PRESTAR LOS SERVICIOS PROFESIONALES COMO PSICOLOGO PARA PARA ATENDER PROCESOS PSICOSOCIALES Y DISENAR, ORIENTAR TALLERES, CHARLAS Y ACTIVIDADES FORMATIVAS QUE FOMENTEN EL BIENESTAR EMOCIONAL, EL MANEJO DEL ESTRES, LA PREVENCION DEL SUICIDIO, EL FOMENTO DE LA SALUD EN GENERAL Y LA PREVENCION DE TRASTORNOS, COMO LA ANSIEDAD Y LA DEPRESION CON ENFOQUE INCLUSIVO Y DIVERSO, CONFORME AL PROYECTO DE FORTALECIMIENTO DEL BIENESTAR INTEGRAL PARA EL INSTITUCION UNIVERSITARIA DEL PUTUMAYO UNIPUTUMAYO CON UN ENFOQUE INCLUSIVO Y DIVERSO , DENTRO DEL MARCO DEL FOMENTO, EN LA AMPLIACION COLON</t>
  </si>
  <si>
    <t>SERVICIOS PERSONALES COMO TECNOLOGO EN DEPORTE Y ACTIVIDAD FISICA PARA ATENDER ACTIVIDADES PARA FORTALECER LA SALUD FISICA Y MENTAL A TRAVES DE ACTIVIDADES RECREATIVAS, DEPORTIVAS Y CULTURALES QUE PROMUEVAN EL BIENESTAR FISICO Y LA INTEGRACION SOCIAL EN LA COMUNIDAD INSTITUCIONAL, CONFORME AL PROYECTO DE FORTALECIMIENTO DEL BIENESTAR INTEGRAL PARA EL INSTITUCION UNIVERSITARIA DEL PUTUMAYO UNIPUTUMAYO CON UN ENFOQUE INCLUSIVO Y DIVERSO, DENTRO DEL MARCO DEL PLAN DE FOMENTO</t>
  </si>
  <si>
    <t>SERVICIOS PROFESIONALES COMO LICENCIADO EN EDUCACION FISICA PARA ATENDER ACTIVIDADES PARA FORTALECER LA SALUD FISICA Y MENTAL A TRAVES DE ACTIVIDADES LUDICAS, RECREATIVAS, DEPORTIVAS Y CULTURALES QUE PROMUEVAN EL BIENESTAR FISICO Y LA INTEGRACION SOCIAL EN LA COMUNIDAD INSTITUCIONAL, CONFORME AL PROYECTO DE FORTALECIMIENTO DEL BIENESTAR INTEGRAL PARA EL INSTITUCION UNIVERSITARIA DEL PUTUMAYO UNIPUTUMAYO CON UN ENFOQUE INCLUSIVO Y DIVERSO, DENTRO DEL MARCO DEL PLAN DE FOMENTO</t>
  </si>
  <si>
    <t>SERVICIOS PERSONALES COMO TECNOLOGO O TECNICO EN EJECUCION DE PROGRAMAS DEPORTIVOS PARA ATENDER ACTIVIDADES PARA FORTALECER LA SALUD FISICA Y MENTAL A TRAVES DE ACTIVIDADES RECREATIVAS, DEPORTIVAS Y CULTURALES QUE PROMUEVAN EL BIENESTAR FISICO Y LA INTEGRACION SOCIAL EN LA COMUNIDAD INSTITUCIONAL, CONFORME AL PROYECTO DE FORTALECIMIENTO DEL BIENESTAR INTEGRAL PARA EL INSTITUCION UNIVERSITARIA DEL PUTUMAYO UNIPUTUMAYO CON UN ENFOQUE INCLUSIVO Y DIVERSO, DENTRO DEL MARCO DEL PLAN DE FOMENTO</t>
  </si>
  <si>
    <t>SERVICIOS PROFESIONALES COMO LICENCIADO EN EDUCACION FISICA PARA ATENDER ACTIVIDADES PARA FORTALECER LA SALUD FISICA Y MENTAL A TRAVES DE ACTIVIDADES LUDICAS, RECREATIVAS, DEPORTIVAS Y CULTURALES QUE PROMUEVAN EL BIENESTAR FISICO Y LA INTEGRACION SOCIAL EN LA COMUNIDAD INSTITUCIONAL, CONFORME AL PROYECTO DE FORTALECIMIENTO DEL BIENESTAR INTEGRAL PARA EL INSTITUCION UNIVERSITARIA DEL PUTUMAYO UNIPUTUMAYO CON UN ENFOQUE INCLUSIVO Y DIVERSO, DENTRO DEL MARCO DEL PLAN DE FOMENTO DE BIENESTAR</t>
  </si>
  <si>
    <t>SERVICIOS PERSONALES COMO TECNICO O TECNOLOGO PARA ATENDER ACTIVIDADES PARA FORTALECER LA SALUD FISICA Y MENTAL A TRAVES DE ACTIVIDADES RECREATIVAS Y CULTURALES QUE PROMUEVAN EL BIENESTAR FISICO Y LA INTEGRACION SOCIAL EN LA COMUNIDAD INSTITUCIONAL, CONFORME AL PROYECTO DE FORTALECIMIENTO DEL BIENESTAR INTEGRAL PARA EL INSTITUCION UNIVERSITARIA DEL PUTUMAYO UNIPUTUMAYO CON UN ENFOQUE INCLUSIVO Y DIVERSO, DENTRO DEL MARCO DEL PLAN DE FOMENTO.</t>
  </si>
  <si>
    <t>PRESTAR LOS SERVICIOS PROFESIONALES EN SALUD OCUPACIONAL PARA DESARROLLAR ACTIVIDADES QUE PROMUEVAN LA SALUD EN GENERAL Y EL BIENESTAR FISICO DE ESTUDIANTES, DOCENTES Y PERSONAL ADMINISTRATIVO, CONFORME AL PROYECTO DE FORTALECIMIENTO DEL BIENESTAR INTEGRAL PARA EL INSTITUCION UNIVERSITARIA DEL PUTUMAYO UNIPUTUMAYO CON UN ENFOQUE INCLUSIVO Y DIVERSO , DENTRO DEL MARCO DEL FOMENTO.</t>
  </si>
  <si>
    <t>PRESTAR LOS SERVICIOS PROFESIONALES COMO PSICOLOGO PARA PARA ATENDER PROCESOS PSICOSOCIALES Y DISEÑAR, ORIENTAR TALLERES, CHARLAS Y ACTIVIDADES FORMATIVAS QUE FOMENTEN EL BIENESTAR EMOCIONAL, EL MANEJO DEL ESTRES, LA PREVENCION DEL SUICIDIO, EL FOMENTO DE LA SALUD EN GENERAL Y LA PREVENCION DE TRASTORNOS, COMO LA ANSIEDAD Y LA DEPRESION CON ENFOQUE INCLUSIVO Y DIVERSO, CON LOS EMPLEADOS CONFORME AL PROYECTO DE FORTALECIMIENTO DEL BIENESTAR INTEGRAL PARA EL INSTITUCION UNIVERSITARIA DEL PUTUMAYO UNIPUTUMAYO CON UN ENFOQUE INCLUSIVO Y DIVERSO , DENTRO DEL MARCO DEL FOMENTO, EN TALENTO HUMANO.</t>
  </si>
  <si>
    <t>SERVICIOS PROFESIONALES COMO LICENCIADO EN DANZAS PARA ATENDER ACTIVIDADES PARA FORTALECER LA SALUD FISICA Y MENTAL A TRAVES DE ACTIVIDADES LUDICAS, RECREATIVAS, DEPORTIVAS Y CULTURALES QUE PROMUEVAN EL BIENESTAR FISICO Y LA INTEGRACION SOCIAL EN LA COMUNIDAD INSTITUCIONAL, CONFORME AL PROYECTO DE FORTALECIMIENTO DEL BIENESTAR INTEGRAL PARA EL INSTITUCION UNIVERSITARIA DEL PUTUMAYO UNIPUTUMAYO CON UN ENFOQUE INCLUSIVO Y DIVERSO, DENTRO DEL MARCO DEL PLAN DE FOMENTO</t>
  </si>
  <si>
    <t>SERVICIOS PERSONALES COMO TECNOLOGO EN EDUCACION FISICA PARA ATENDER ACTIVIDADES PARA FORTALECER LA SALUD FISICA Y MENTAL A TRAVES DE ACTIVIDADES RECREATIVAS, DEPORTIVAS Y CULTURALES QUE PROMUEVAN EL BIENESTAR FISICO Y LA INTEGRACION SOCIAL EN LA COMUNIDAD INSTITUCIONAL, CONFORME AL PROYECTO DE FORTALECIMIENTO DEL BIENESTAR INTEGRAL PARA EL INSTITUCION UNIVERSITARIA DEL PUTUMAYO UNIPUTUMAYO CON UN ENFOQUE INCLUSIVO Y DIVERSO, DENTRO DEL MARCO DEL PLAN DE FOMENTO EN LA AMPLIACION COLON.</t>
  </si>
  <si>
    <t>PRESTAR LOS SERVICIOS PROFESIONALES PARA COORDINAR Y ASESORAR A LA INSTITUCION UNIVERSITARIA DEL PUTUMAYO EN LOS ASUNTOS RELACIONADOS CON GESTION CONTRACTUAL Y ADMINISTRATIVA.</t>
  </si>
  <si>
    <t>ADQUISICION DE IMPLEMENTOS DEPORTIVOS Y CULTURALES PARA EL AREA DE BIENESTAR UNIVERSITARIO DE LA INSTITUCION UNIVERSITARIA DEL PUTUMAYO, EN EL MARCO DE LA EJECUCION DEL PLAN DE FOMENTO A LA CALIDAD 2023</t>
  </si>
  <si>
    <t>SERVICIOS PROFESIONALES COMO NUTRICIONISTA Y DIETISTA, PARA IMPLEMENTAR PROGRAMAS PARA PROMOVER LA SALUD Y EL BIENESTAR DE LA COMUNIDAD EDUCATIVA RELACIONADOS CON LA PROMOCION Y PREVENCION DE TRASTORNOS ALIMENTICIOS Y ENFERMEDADES CAUSADAS POR LA MALA ALIMENTACION, CONFORME AL PROYECTO DE FORTALECIMIENTO DEL BIENESTAR INTEGRAL PARA EL INSTITUCION UNIVERSITARIA DEL PUTUMAYO UNIPUTUMAYO CON UN ENFOQUE INCLUSIVO Y DIVERSO , DENTRO DEL MARCO DEL FOMENTO.</t>
  </si>
  <si>
    <t>ADQUISICION E IMPLEMENTACION DE UN SISTEMA INTEGRAL DE SEGURIDAD INFORMATICA COMPUESTO POR UTM, Y ANTIVIRUS CON ADMINISTRACION UNIFICADA Y CENTRALIZADA PARA LA OPTIMIZACION Y ASEGURAMIENTO DE LA RED DE DATOS DE LA INSTITUCION UNIVERSITARIA DEL PUTUMAYO  UNIPUTUMAYO</t>
  </si>
  <si>
    <t>SERVICIOS DE APOYO A LA GESTION PARA ATENDER ACTIVIDADES QUE PROMUEVAN EL BIENESTAR FISICO Y LA INTEGRACION SOCIAL EN LA COMUNIDAD INSTITUCIONAL, CONFORME AL PROYECTO DE FORTALECIMIENTO DEL BIENESTAR INTEGRAL PARA EL INSTITUCION UNIVERSITARIA DEL PUTUMAYO UNIPUTUMAYO CON UN ENFOQUE INCLUSIVO Y DIVERSO, DENTRO DEL MARCO DEL PLAN DE FOMENTO</t>
  </si>
  <si>
    <t>SERVICIOS PROFESIONALES COMO TRABAJADOR SOCIAL PARA FORTALECER LAS CAPACIDADES INSTITUCIONALES PARA LA INCLUSION EDUCATIVA, EQUITATIVA Y DE CALIDAD Y CANALIZAR LAS DIFERENTES RUTAS DE ATENCION PARA EL BIENESTAR DE LA COMUNIDAD EDUCATIVA DE LA INSTITUCION UNIVERSITARIA DEL PUTUMAYO UNIPUTUMAYO SEDE MOCOA , CONFORME AL PROYECTO DE FORTALECIMIENTO DEL BIENESTAR INTEGRAL PARA EL INSTITUCION UNIVERSITARIA DEL PUTUMAYO UNIPUTUMAYO CON UN ENFOQUE INCLUSIVO Y DIVERSO, DENTRO DEL MARCO DEL PLAN DE FOMENTO</t>
  </si>
  <si>
    <t>SERVICIOS PROFESIONALES COMO LICENCIADO EN EDUCACION FISICA O AFINES PARA ATENDER ACTIVIDADES PARA FORTALECER LA SALUD FISICA Y MENTAL A TRAVES DE ACTIVIDADES RECREATIVAS, DEPORTIVAS Y CULTURALES QUE PROMUEVAN EL BIENESTAR FISICO Y LA INTEGRACION SOCIAL EN LA COMUNIDAD INSTITUCIONAL, CONFORME AL PROYECTO DE FORTALECIMIENTO DEL BIENESTAR INTEGRAL PARA EL INSTITUCION UNIVERSITARIA DEL PUTUMAYO UNIPUTUMAYO CON UN ENFOQUE INCLUSIVO Y DIVERSO, DENTRO DEL MARCO DEL PLAN DE FOMENTO EN LA AMPLIACION COLON.</t>
  </si>
  <si>
    <t>SERVICIOS PROFESIONALES COMO PSICOLOGO PARA PARA ATENDER PROCESOS PSICOSOCIALES Y DISEÑAR, ORIENTAR TALLERES, CHARLAS Y ACTIVIDADES FORMATIVAS QUE FOMENTEN EL BIENESTAR EMOCIONAL, EL MANEJO DEL ESTRES, LA PREVENCION DEL SUICIDIO, EL FOMENTO DE LA SALUD EN GENERAL Y LA PREVENCION DE TRASTORNOS, COMO LA ANSIEDAD Y LA DEPRESION CON ENFOQUE INCLUSIVO Y DIVERSO, CONFORME AL PROYECTO DE FORTALECIMIENTO DEL BIENESTAR INTEGRAL PARA LA INSTITUCION UNIVERSITARIA DEL PUTUMAYO UNIPUTUMAYO CON UN ENFOQUE INCLUSIVO Y DIVERSO , DENTRO DEL MARCO DEL FOMENTO.</t>
  </si>
  <si>
    <t>OPERADOR LOGISTICO PARA LA REALIZACION DE LA XVIII FERIA DE EMPRENDIMIENTO, EL III ENCUENTRO DE SABERES ANCESTRALES Y LOS STAND DEL MUNDO PARA LA SEDE MOCOA Y LA AMPLIACION COLON</t>
  </si>
  <si>
    <t>PRESTACION DE SERVICIOS PROFESIONALES COMO INGENIERO ELECTRICO, COMO APOYO EN LAS ACTIVIDADES DE FORMULACION, GESTION Y SUPERVISION DE PROCESOS Y PROYECTOS DE INFRAESTRUTURA ELECTRICA QUE SE ADELANTEN EN LA INSTITUCION UNIVERSITARIA DEL PUTUMAYO</t>
  </si>
  <si>
    <t>DOTACION Y MANTENIMIENTO DE ELEMENTOS E INSTRUMENTOS DEL LABORATORIO PARA EL PROGRAMA DE GASTRONOMIA EN EL MARCO DE LA EJECUCION DEL PLAN DE FOMENTO A LA CALIDAD 2024</t>
  </si>
  <si>
    <t>SERVICIOS PROFESIONALES COMO FISIOTERAPEUTA PARA ATENDER Y DESARROLLAR ACTIVIDADES PROMUEVAN LA SALUD FISICA Y MENTAL Y PREVENIR, EVALUAR, TRATAR CONDICIONES QUE AFECTAN LA FUNCION FISICA Y EL BIENESTAR GENERAL, PROMOVIENDO LA AUTONOMIA, LA CALIDAD DE VIDA Y EL EQUILIBRIO BIOPSICOSOCIAL Y LA INTEGRACION SOCIAL EN LA COMUNIDAD DE LA INSTITUCION UNIVERSITARIA DEL PUTUMAYO UNIPUTUMAYO, CONFORME AL PROYECTO DE FORTALECIMIENTO DEL BIENESTAR INTEGRAL CON UN ENFOQUE INCLUSIVO Y DIVERSO, DENTRO DEL MARCO DEL PLAN DE FOMENTO.</t>
  </si>
  <si>
    <t>SERVICIOS PROFESIONALES COMO PSICOLOGO PARA PARA ATENDER PROCESOS PSICOSOCIALES Y DISEÑAR, ORIENTAR TALLERES, CHARLAS Y ACTIVIDADES FORMATIVAS QUE FOMENTEN EL BIENESTAR EMOCIONAL, EL MANEJO DEL ESTRES, LA PREVENCION DEL SUICIDIO, EL FOMENTO DE LA SALUD EN GENERAL Y LA PREVENCION DE TRASTORNOS, COMO LA ANSIEDAD Y LA DEPRESION CON ENFOQUE INCLUSIVO Y DIVERSO, CON LOS EMPLEADOS CONFORME AL PROYECTO DE FORTALECIMIENTO DEL BIENESTAR INTEGRAL PARA EL INSTITUCION UNIVERSITARIA DEL PUTUMAYO UNIPUTUMAYO CON UN ENFOQUE INCLUSIVO Y DIVERSO , DENTRO DEL MARCO DEL FOMENTO, EN TALENTO HUMANO.</t>
  </si>
  <si>
    <t>PRESTAR LOS SERVICIOS PROFESIONALES COMO PSIQUIATRA PARA REALIZAR DETECCION Y PREVENCION EN GENERAL DE TODO TIPO DE TRASTORNOS DE SALUD MENTAL Y DE PROBLEMATICAS COMO LA ANSIEDAD Y LA DEPRESION CON ENFOQUE INCLUSIVO Y DIVERSO, CONFORME AL PROYECTO DE FORTALECIMIENTO DEL BIENESTAR INTEGRAL PARA EL INSTITUCION UNIVERSITARIA DEL PUTUMAYO UNIPUTUMAYO CON UN ENFOQUE INCLUSIVO Y DIVERSO, DENTRO DEL MARCO DEL FOMENTO.</t>
  </si>
  <si>
    <t xml:space="preserve"> PRESTAR LOS SERVICIOS PROFESIONALES A LA INSTITUCIÓN UNIVERSITARIA DEL PUTUMAYO, CONSISTENTES EN LA RECOPILACIÓN, ORGANIZACIÓN Y SISTEMATIZACIÓN DE LA INFORMACIÓN NECESARIA PARA EL PROCESO DE EMPALME CORRESPONDIENTE AL PERÍODO 2022 - 2025, CON EL FIN DE GARANTIZAR LA CONTINUIDAD Y TRANSPARENCIA EN LA GESTIÓN INSTITUCIONAL</t>
  </si>
  <si>
    <t>PRESTAR LOS SERVICIOS PROFESIONALES A LA INSTITUCION UNIVERSITARIA DEL PUTUMAYO, CONSISTENTES EN LA RECOPILACION Y ORGANIZACION DE LA INFORMACION NECESARIA PARA EL PROCESO DE EMPALME CORRESPONDIENTE AL PERIODO 2022  2025, CON EL FIN DE GARANTIZAR LA CONTINUIDAD Y TRANSPARENCIA EN LA GESTION INSTITUCIONAL.</t>
  </si>
  <si>
    <t>DOTACION DE EQUIPOS TECNOLOGICOS PARA EL APRENDIZAJE DE UN SEGUNDO IDIOMA Y EQUIPOS DE LABORATORIO DE INGENIERIA CIVIL EN EL MARCO DEL PLAN DE FOMENTO A LA CALIDAD 2023.</t>
  </si>
  <si>
    <t>PRESTAR LOS SERVICIOS PROFESIONALES PARA LA RECOPILACION Y ORGANIZACION DE LA INFRAESTRUCTURA TECNOLOGICA DE LA INSTITUCION UNIVERSITARIA DEL PUTUMAYO</t>
  </si>
  <si>
    <t>900.243.200 – 4 /  79.710.897</t>
  </si>
  <si>
    <t>9001072460-0/ 98.345.906</t>
  </si>
  <si>
    <t>900704798-5/72151373</t>
  </si>
  <si>
    <t xml:space="preserve">11248625659
</t>
  </si>
  <si>
    <t xml:space="preserve">1060206740
</t>
  </si>
  <si>
    <t xml:space="preserve">1087417363
</t>
  </si>
  <si>
    <t xml:space="preserve">1085274950
</t>
  </si>
  <si>
    <t xml:space="preserve">1123312828
</t>
  </si>
  <si>
    <t xml:space="preserve">900847880
</t>
  </si>
  <si>
    <t xml:space="preserve">83215830
</t>
  </si>
  <si>
    <t xml:space="preserve">18128302
</t>
  </si>
  <si>
    <t xml:space="preserve">1002955871
</t>
  </si>
  <si>
    <t xml:space="preserve">901942038
</t>
  </si>
  <si>
    <t xml:space="preserve">1017125725
</t>
  </si>
  <si>
    <t xml:space="preserve">9003635146
</t>
  </si>
  <si>
    <t xml:space="preserve">1124866452
</t>
  </si>
  <si>
    <t xml:space="preserve">1124313440
</t>
  </si>
  <si>
    <t xml:space="preserve">1120216120
</t>
  </si>
  <si>
    <t xml:space="preserve">901658427
</t>
  </si>
  <si>
    <t xml:space="preserve">1018434332
</t>
  </si>
  <si>
    <t xml:space="preserve">9004372688
</t>
  </si>
  <si>
    <t xml:space="preserve">900882702
</t>
  </si>
  <si>
    <t>18 128 712</t>
  </si>
  <si>
    <t xml:space="preserve">BEDOYA CAICEDO MARIA CAMILA </t>
  </si>
  <si>
    <t xml:space="preserve">LUNA GREISSYCAROLINA </t>
  </si>
  <si>
    <t xml:space="preserve">BOTINA JOSA YON JAIRO </t>
  </si>
  <si>
    <t xml:space="preserve">NAVARRO CUARAN DORA LILIA </t>
  </si>
  <si>
    <t xml:space="preserve">FLOREZ MARQUEZ LUIS EDUARDO </t>
  </si>
  <si>
    <t xml:space="preserve">LOPEZ VILLACORTE NEYRANELLY </t>
  </si>
  <si>
    <t xml:space="preserve">OBEID CORONADO YULIZA  MARIA </t>
  </si>
  <si>
    <t xml:space="preserve">JARAMILLO MORALES VICTOR DUBAN </t>
  </si>
  <si>
    <t>E-Libro LtdaR/L CARLOS JAVIER BORDA PEREZ</t>
  </si>
  <si>
    <t xml:space="preserve">CIFUENTES CORTES DANILO </t>
  </si>
  <si>
    <t xml:space="preserve">ACALO VARGOS JONATHAN DAVID </t>
  </si>
  <si>
    <t xml:space="preserve">TORRES CASTRO URIEL EDUARDO </t>
  </si>
  <si>
    <t xml:space="preserve">LEDEZMA GUERRON JAIRO  LEON </t>
  </si>
  <si>
    <t xml:space="preserve">HOYOS DAZA HUBER RICARDO </t>
  </si>
  <si>
    <t xml:space="preserve">DIAZ MACHADO DANIEL  ENRIQUE </t>
  </si>
  <si>
    <t xml:space="preserve">CHAMORRO RAMIREZ JAIRO  ALBERTO </t>
  </si>
  <si>
    <t xml:space="preserve">DIANY PAOLA GOMEZ ROMERO 
</t>
  </si>
  <si>
    <t xml:space="preserve">KELLY JOHANA IMBACHI DIAZ 
</t>
  </si>
  <si>
    <t xml:space="preserve">EDWAR ARMANDO BASANTE BOLAÑOS
</t>
  </si>
  <si>
    <t xml:space="preserve">JOSE JULIAN APRAEZ MUÑOZ
</t>
  </si>
  <si>
    <t xml:space="preserve">ZONIA YANIZA JARAMILLO
</t>
  </si>
  <si>
    <t xml:space="preserve">MORA CAICEDO LUIS ALFONSO </t>
  </si>
  <si>
    <t xml:space="preserve">CORPORACION GRUPO EDUCACION Y EMPRESA
</t>
  </si>
  <si>
    <t xml:space="preserve">SANCHEZ VARGAS OSCAR JULIAN 
</t>
  </si>
  <si>
    <t xml:space="preserve">BENAVIDES RODRIGUEZ WUILMAR EDINSON
</t>
  </si>
  <si>
    <t xml:space="preserve">SILVA NEQUIPO VALENTINA
</t>
  </si>
  <si>
    <t xml:space="preserve">UNION TEMPORAL PL TECNO 2025
</t>
  </si>
  <si>
    <t xml:space="preserve">LIZBETH JOHANA BURBANO CRIOLLO
</t>
  </si>
  <si>
    <t xml:space="preserve">SOCIEDAD UNIDA DE RUTAS ESPECIALES S.A
</t>
  </si>
  <si>
    <t xml:space="preserve">CORTES ELIANA YUREIDY
</t>
  </si>
  <si>
    <t xml:space="preserve">PAZ LOPEZ ANGELA ESTEFANIA
</t>
  </si>
  <si>
    <t xml:space="preserve">DELGADO ESPAÑA JUAN DIEGO
</t>
  </si>
  <si>
    <t xml:space="preserve">TEMPOSUR MB S.A.S
</t>
  </si>
  <si>
    <t xml:space="preserve">ANDRES FABIAN CORDOBA CASTRO
</t>
  </si>
  <si>
    <t xml:space="preserve">HYDRA SOLUCIONES EMPRESARIALES INGENIERIA SAS
</t>
  </si>
  <si>
    <t xml:space="preserve">FUNDACION CULTURAL SUEÑOS CUMPLIDOS
</t>
  </si>
  <si>
    <t>DOTACIONES SUMINISTROS Y LOGISTICA AVANZAR DE COLOMBIA S.A.S. ZOMAC</t>
  </si>
  <si>
    <t>INSTITUCION UNIVERSITARIA DE BARRANQUILLA-IUB</t>
  </si>
  <si>
    <t>Fundación Cultural Sueños Cumplidos</t>
  </si>
  <si>
    <t>Juan Guillermo Trujillo Lopez</t>
  </si>
  <si>
    <t>VELASQUEZ NARVAEZ MARIO ALBERTO</t>
  </si>
  <si>
    <t>RUIZ NAVARRO LUIS FERNANDO</t>
  </si>
  <si>
    <t>NARVÁEZ PIEDRAHITA NILSA MARYHOLY</t>
  </si>
  <si>
    <t xml:space="preserve">DELGADO MONTENEGRO YENCI LILIANA </t>
  </si>
  <si>
    <t>LUNA GREYSSI CAROLINA</t>
  </si>
  <si>
    <t>GUERRERO CUELLAR LEANDRO ARBEY</t>
  </si>
  <si>
    <t>SOLARTE CORDOBA JOSE GUILLERMO</t>
  </si>
  <si>
    <t xml:space="preserve"> GUERRERO BASTIDAS JHONN JAIRO</t>
  </si>
  <si>
    <t>APRAEZ CUATINDIOY FAVIAN OSVALDO</t>
  </si>
  <si>
    <t xml:space="preserve">GUACAS SANCHEZ DANIEL DANIEL </t>
  </si>
  <si>
    <t xml:space="preserve">RODRIGUEZ  BRAVOBRAYAN ARLEY </t>
  </si>
  <si>
    <t>CERON BELTRAN FREDY  ALEXANDER</t>
  </si>
  <si>
    <t>CHAVES SOLARTE DALIA INES</t>
  </si>
  <si>
    <t xml:space="preserve">VIVEROS BENAVIDES JAIRO  ENRIQUE </t>
  </si>
  <si>
    <t>CAICEDO VALENCIA MARCY LEIDI</t>
  </si>
  <si>
    <t xml:space="preserve">ESPAÑA LOPEZ LIDA MINGLAY </t>
  </si>
  <si>
    <t>APRAEZ CUATINDIOY ANGELA DALILA</t>
  </si>
  <si>
    <t xml:space="preserve">MUÑOZ MELENDEZ SEBASTIAN  </t>
  </si>
  <si>
    <t>CHAMORRO  RAMIREZ JAIRO  ALBERTO</t>
  </si>
  <si>
    <t xml:space="preserve">SANCHEZ VARGAS OSCAR JULIÁN </t>
  </si>
  <si>
    <t xml:space="preserve">QUINTERO ORDOÑEZ JHULITZA  VALENTINA </t>
  </si>
  <si>
    <t>LOPEZ VILLACORTE NEYRA  NELLY</t>
  </si>
  <si>
    <t xml:space="preserve">MUÑOZ OBANDO VALENTINA </t>
  </si>
  <si>
    <t>DELGADO ESPAÑA JUANDIEGO</t>
  </si>
  <si>
    <t xml:space="preserve">NARVÁEZ RODRÍGUEZ ESPERANZA </t>
  </si>
  <si>
    <t xml:space="preserve">IMBACHI DÍAZ KELLY JOHANA </t>
  </si>
  <si>
    <t>TRUJILLO LÓPEZ JUAN GUILLERMO</t>
  </si>
  <si>
    <t xml:space="preserve">GUERRERO USEDA RUBEN DARIO </t>
  </si>
  <si>
    <t xml:space="preserve">SUAREZ SALAZAR ADRIANA EUGENIA </t>
  </si>
  <si>
    <t xml:space="preserve">MAYORAL NAVARRO MARIO EDUARDO </t>
  </si>
  <si>
    <t xml:space="preserve">SALCEDO HERNÁN JAVIER </t>
  </si>
  <si>
    <t xml:space="preserve">GUERRA ENRÍQUEZ ANGELA XIMENA </t>
  </si>
  <si>
    <t xml:space="preserve">APRAEZ APRAEZ CAMILOANDRES </t>
  </si>
  <si>
    <t>BASANTE BOLAÑOS EDWAR ARMANDO</t>
  </si>
  <si>
    <t>FLOREZ VILLOTA MIRIAM LUCIA</t>
  </si>
  <si>
    <t xml:space="preserve">MUJANAJINSOY JOJOA  ANDRES BLADIMIR </t>
  </si>
  <si>
    <t xml:space="preserve">JIMENES LOPEZ CARLOS HERNANDO </t>
  </si>
  <si>
    <t xml:space="preserve">BENAVIDES PARRA GUILLERMO ANDRES </t>
  </si>
  <si>
    <t>CHINDOY CHASOY HAROL ANDRES</t>
  </si>
  <si>
    <t>JARAMILLOQUIROZ SONIA YANIXA</t>
  </si>
  <si>
    <t>BENAVIDES JIMÉNEZ ANA CAROLINA</t>
  </si>
  <si>
    <t xml:space="preserve">GARZON BETANCOUR CAMILO ALBERTO </t>
  </si>
  <si>
    <t xml:space="preserve">MUJANAJINSOY JOJOA  ANDRES  BLADIMIR </t>
  </si>
  <si>
    <t>FERNANDEZ MEDINA LAURA SOFIA</t>
  </si>
  <si>
    <t xml:space="preserve">HUELGAS ACOSTA FREYDER  ORLANDO </t>
  </si>
  <si>
    <t xml:space="preserve">BECERRA VANESSA FERNANDA </t>
  </si>
  <si>
    <t xml:space="preserve">MEZA SANTANDER ROBERT ALEXANDER </t>
  </si>
  <si>
    <t xml:space="preserve">CASTILLO APRAEZ KATIA ALEJANDRA </t>
  </si>
  <si>
    <t xml:space="preserve">CORDOBA ORDOÑEZ ELSA LUZ DARY </t>
  </si>
  <si>
    <t xml:space="preserve">CORAL PALCHUCAN GINA ALEJANDRA </t>
  </si>
  <si>
    <t xml:space="preserve">MONTENEGRO MELENDEZ FREYRE   ARTURO </t>
  </si>
  <si>
    <t>GONZALEZ LOPEZ JUAN SEBASTIAN</t>
  </si>
  <si>
    <t>RUANO NAVARRO FRANCISCO NORBERTO</t>
  </si>
  <si>
    <t>FANNY DEL CARMEN BASTIDAS CRUZ</t>
  </si>
  <si>
    <t>SERVIMAX COMPANY S.A.S. ZOMAC</t>
  </si>
  <si>
    <t>SOCIEDAD UNIDA DE RUTAS ESPECIALES S.A</t>
  </si>
  <si>
    <t>EDNA ROCIO DELGADO VEGA</t>
  </si>
  <si>
    <t>OLGA LUCIA DIAZ VILLAMIZAR</t>
  </si>
  <si>
    <t>DISTRIBUCIONES OXIRAMOS S.A.S</t>
  </si>
  <si>
    <t>INGEOTEC INGENIERIA Y SUMINISTROS S.A.S.</t>
  </si>
  <si>
    <t>NHORA MARCELA ROSERO ORDOÑEZ</t>
  </si>
  <si>
    <t>RECINGENERIA S.A.S ZOMAC</t>
  </si>
  <si>
    <t>cedido 01/03/2025</t>
  </si>
  <si>
    <t xml:space="preserve">APRAEZ APRAEZ CAMILO ANDRES </t>
  </si>
  <si>
    <t>CASANOVA RUEDA MAICOL FREYDER</t>
  </si>
  <si>
    <t xml:space="preserve">AVILA SUAREZ TANIA JOHANNA </t>
  </si>
  <si>
    <t>cedido 10/06/2025</t>
  </si>
  <si>
    <t>Modificatorio N°001 16/05/2025</t>
  </si>
  <si>
    <t>ADQUISICIÓN DE ELEMENTOS DE PRIMEROS AUXILIOS PARA EL INSTITUTO TENOLÓGICO DEL PUTUMAYO</t>
  </si>
  <si>
    <t>POLIETILENOS Y PLASTICOS DEL PUTUMAYO / FANNY DEL CARMEN BASTIDAS CRUZ</t>
  </si>
  <si>
    <t>PORTILLA RUIZ DANIELA FERNANDA</t>
  </si>
  <si>
    <t xml:space="preserve"> PRESTAR EL SERVICIO DE APOYO LOGÍSTICO PARA REALIZAR ACTIVIDADES INSTITUCIONALES CONTEMPLADAS EN EL PLAN DE BIENESTAR SOCIAL E INCENTIVOS PARA LA VIGENCIA 2025, EN CONMEMORACIÓN DEL DÍA DEL MAESTRO, QUE SE DESARROLLARÁ EN LA SEDE MOCOA Y SUB-SEDE SIBUNDOY.</t>
  </si>
  <si>
    <t xml:space="preserve"> PRESTAR LOS SERVICIOS PROFESIONALES PARA DESARROLLAR Y EJECUTAR PROYECTOS QUE LLEVE A CABO LA INSTITUCIÓN Y ACOMPAÑAR EN LOS PROCESOS DE INVESTIGACIÓN A TRAVÉS DE LA REALIZACIÓN DE ALIANZAS Y REDES DE INVESTIGACIÓN EN EL MARCO DEL CUMPLIMIENTO DE LA POLÍTICA DE INVESTIGACIÓN DEL INSTITUTO TECNOLOGICO DEL PUTUMAYO</t>
  </si>
  <si>
    <t>PRESTACIÓN DE SERVICIOS PROFESIONALES PARA LA REALIZACION DE ACTIVIDADES DE LA DEPENDENCIA DE PRESUPUESTO</t>
  </si>
  <si>
    <t>GOMEZ ROMERO DIANY PAOLA</t>
  </si>
  <si>
    <t>ESTRADA RANGEL LEVEL EDUARDO</t>
  </si>
  <si>
    <t>RIASCOS SALCEDO ADRIAN ANTONIO</t>
  </si>
  <si>
    <t>CÁRDENAS CERÓN LORENZA JESÚS</t>
  </si>
  <si>
    <t xml:space="preserve">OBEID CORONADO YULIZA MARIA </t>
  </si>
  <si>
    <t>GÓMEZ SOLARTE OSCAR HARVEY</t>
  </si>
  <si>
    <t>MOGOLLON CUADROS ERIKA ROCIO</t>
  </si>
  <si>
    <t>GONZALEZ DELGADO OSCAR FERNANDO</t>
  </si>
  <si>
    <t>LUIS EDUARDO FLOREZ MARQUEZ</t>
  </si>
  <si>
    <t>CHAMORRO MUÑOZ ÁNGELA CRISTINA</t>
  </si>
  <si>
    <t xml:space="preserve">PORTILLA RODRÍGUEZ LESLY GABRIELA </t>
  </si>
  <si>
    <t>CORONADO GIL JULIAN ESTEBAN</t>
  </si>
  <si>
    <t>POLIETILENOS Y PLASTICOS DEL PUTUMAYO</t>
  </si>
  <si>
    <t>CQ INVERSIONES</t>
  </si>
  <si>
    <t xml:space="preserve">2 MESES </t>
  </si>
  <si>
    <t xml:space="preserve">2 MESE Y 15 DIAS </t>
  </si>
  <si>
    <t>12/12/2025 - 14/01/2026</t>
  </si>
  <si>
    <t>PRESTAR EL SERVICIO DE MANTENIMIENTO PREVENTIVO Y CORRECTIVO DE LOS EQUIPOS DE AIRE ACONDICIONADO INSTALADOS EN LAS AULAS DE CLASE Y OFICINAS ADMINISTRATIVAS DEL INSTITUCIÓN UNIVERSITARIA DEL PUTUMAYO, EN EL MARCO DE PLAN FOMENTO DE LA CALIDAD 2024</t>
  </si>
  <si>
    <t xml:space="preserve">15 DIAS </t>
  </si>
  <si>
    <t xml:space="preserve">2 MESES Y 15 DIAS  </t>
  </si>
  <si>
    <t>MELQUI NIVALDO BRAVO ROJAS</t>
  </si>
  <si>
    <t xml:space="preserve">1 MES  Y 2 DIAS </t>
  </si>
  <si>
    <t>860002400-2</t>
  </si>
  <si>
    <t>846000162-4</t>
  </si>
  <si>
    <t>1018434332-1</t>
  </si>
  <si>
    <t xml:space="preserve">4 MESES </t>
  </si>
  <si>
    <t>IPS SAMYSALUD S.A.S</t>
  </si>
  <si>
    <t>901039276-3</t>
  </si>
  <si>
    <t>BASTIDAS CRUZ FANNY DEL CARMEN</t>
  </si>
  <si>
    <t>8 DIAS</t>
  </si>
  <si>
    <t>DOTACIONES SUMINISTROS Y LOGISTICA AVANZAR DE COLOMBIA S.A.S</t>
  </si>
  <si>
    <t>901427890-0</t>
  </si>
  <si>
    <t>PRESTAR EL SERVICIO LOGISTICO PARA LA CELEBRACIÓN DE LA SEMANA UNIVERSITARIA, A REALIZARSE EN LA SEDE MOCOA, SUBSEDE SIBUNDOY, AMPLIACIONES VALLE DEL GUAMUEZ Y PUERTO ASIS DE LA INSTITUCIÓN UNIVERSITARIA DEL PUTUMAYO</t>
  </si>
  <si>
    <t>PRESTACIÓN DEL SERVICIO DE TRANSPORTE PARA LAS SALIDAS ACADÉMICAS DE LOS ESTUDIANTES Y/O DOCENTES DE LOS CICLOS TECNOLÓGICOS Y CICLOS PROFESIONALES DE LA INSTITUCION UNIVERSITARIA DEL PUTUMAYO EN EL MARCO DE PLAN FOMENTO 2024</t>
  </si>
  <si>
    <t xml:space="preserve"> PRESTAR LOS SERVICIOS DE INSPECCIÓN, MANTENIMIENTO Y RECARGA DE EXTINTORES DE LA INSTITUCIÓN UNIVERSITARIA DEL PUTUMAYO</t>
  </si>
  <si>
    <t>901244129-7</t>
  </si>
  <si>
    <t xml:space="preserve"> PRESTACIÓN DE SERVICIOS DE UN OPERADOR LOGÍSTICO PARA LA CONMEMORACIÓN DEL DÍA DEL TRABAJADOR Y SERVIDOR PÚBLICO PARA AFILIADOS A SINTRAUNICOL UNIPUTUMAYO</t>
  </si>
  <si>
    <t xml:space="preserve"> PRESTAR EL SERVICIO LOGISTICO PARA LA REALIZACIÓN DE ACTIVIDADES INSTITUCIONALES CONTEMPLADAS EN EL PLAN DE BIENESTAR SOCIAL E INCENTIVOS A DESARROLLAR EN LA SEDE PRINCIPAL DE MOCOA Y AMPLICIONES DE COLÓN, VALLE DEL GUAMUEZ Y PUERTO ASIS, DE LA INSTITUCION UNIVERSITARIA DEL PUTUMAYO CORRESPONDIENTES A LA VIGENCIA 2025</t>
  </si>
  <si>
    <t>ADQUISICIÓN DE ESTIMULOS PARA EL PERSONAL DE PLANTA ADMINISTRATIVO Y DOCENTE DE LA INSTITUCION UNIVERSITARIA DEL PUTUMAYO; ACTIVIDAD CONTEMPLADA EN EL PLAN DE BIENESTAR SOCIAL E INCENTIVOS PARA LA VIGENCIA 2025</t>
  </si>
  <si>
    <t xml:space="preserve">3 MESES </t>
  </si>
  <si>
    <t xml:space="preserve">24 DIAS </t>
  </si>
  <si>
    <t>901956741-0</t>
  </si>
  <si>
    <t>SANCHEZ VARGAS OSCAR JULIAN</t>
  </si>
  <si>
    <t xml:space="preserve"> MELO BURBANO ELCY MAXARI</t>
  </si>
  <si>
    <t xml:space="preserve"> RODRIGUEZ ARCINIEGAS RAUL ARNOLDO</t>
  </si>
  <si>
    <t xml:space="preserve">901906454-8 </t>
  </si>
  <si>
    <t>315.566.547 </t>
  </si>
  <si>
    <t xml:space="preserve">UNIÓN TEMPORAL INTERVENTORIA INFRAESTRUCTURA EDUCATIVA ITP </t>
  </si>
  <si>
    <t xml:space="preserve"> MUÑOZ OBANDO VALENTINA</t>
  </si>
  <si>
    <t xml:space="preserve">Institución Educativa Santa Teresa </t>
  </si>
  <si>
    <t>ITIS SUPPORT </t>
  </si>
  <si>
    <t xml:space="preserve">SERVIMAX COMPANY SAS ZOMAC </t>
  </si>
  <si>
    <t xml:space="preserve">901173733-0 </t>
  </si>
  <si>
    <t xml:space="preserve">4 MESES  </t>
  </si>
  <si>
    <t>UNION TEMPORAL INTERVENTORIA SOLARTE &amp; ROBLES</t>
  </si>
  <si>
    <t xml:space="preserve">901926803-0 </t>
  </si>
  <si>
    <t xml:space="preserve">TEMPOSUR M.B S.A.S 
</t>
  </si>
  <si>
    <t>EF BUSINESS OUTSOURCING SAS</t>
  </si>
  <si>
    <t xml:space="preserve">900646057-7 </t>
  </si>
  <si>
    <t>50.393.450 </t>
  </si>
  <si>
    <t xml:space="preserve">APRAEZ MUÑOZ JOSE JULIAN </t>
  </si>
  <si>
    <t xml:space="preserve">900.425.485-8 </t>
  </si>
  <si>
    <t xml:space="preserve">GOPHER GROUP SAS R/L </t>
  </si>
  <si>
    <t xml:space="preserve">10 DIAS </t>
  </si>
  <si>
    <t>SERVICIOS PROFESIONALES COMO FISIOTERAPEUTA PARA PARA ATENDER DESARROLLAR ACTIVIDADES PROMUEVAN LA SALUD FÍSICA Y MENTAL Y PREVENIR, EVALUAR, TRATAR CONDICIONES QUE AFECTAN LA FUNCIÓN FÍSICA Y EL BIENESTAR GENERAL, PROMOVIENDO LA AUTONOMÍA, LA CALIDAD DE VIDA Y EL EQUILIBRIO BIOPSICOSOCIAL Y LA INTEGRACIÓN SOCIAL EN LA COMUNIDAD DE LA INSTITUCIÓN UNIVERSITARIA DEL PUTUMAYO “UNIPUTUMAYO”, CONFORME AL PROYECTO DE FORTALECIMIENTO DEL BIENESTAR INTEGRAL CON UN ENFOQUE INCLUSIVO Y DIVERSO, DENTRO DEL MARCO DEL PLAN DE FOMENTO DE BIENESTAR 2025.</t>
  </si>
  <si>
    <t>PRESTAR LOS SERVICIOS DE APOYO A LA GESTIÓN EN LA VICERRECTORÍA ACADÉMICA, ORIENTADOS A LA ORGANIZACIÓN Y DESARROLLO DE LA CONVOCATORIA PARA LA SELECCIÓN Y VINCULACIÓN DE DOCENTES OCASIONALES PARA LA VIGENCIA ACADÉMICA 2026-1</t>
  </si>
  <si>
    <t xml:space="preserve"> PRESTAR LOS SERVICIOS PROFESIONALES ESPECIALIZADOS EN FORMACIÓN Y DESARROLLO DEL TALENTO HUMANO, DIRIGIDA A LOS DOCENTES Y PERSONAL ADMINISTRATIVO DE LA INSTITUCIÓN UNIVERSITARIA DEL PUTUMAYO, ENFOCADA EN EL FORTALECIMIENTO DE COMPETENCIAS PEDAGÓGICAS, COMUNICATIVAS Y DE GESTIÓN INSTITUCIONAL, EN EL MARCO DEL PFC 2024</t>
  </si>
  <si>
    <t xml:space="preserve"> COMPRA DE PAPELERIA, UTILES DE ESCRITORIO E IMPLEMENTOS DE OFICINA PARA LA INSTITUCION UNIVERSITARIA DEL PUTUMAYO</t>
  </si>
  <si>
    <t xml:space="preserve">Porcentaje de Ejecución </t>
  </si>
  <si>
    <t>Recursos Pendientes por Ejecutar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</si>
</sst>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1" formatCode="_-* #,##0_-;\-* #,##0_-;_-* &quot;-&quot;_-;_-@_-"/>
    <numFmt numFmtId="43" formatCode="_-* #,##0.00_-;\-* #,##0.00_-;_-* &quot;-&quot;??_-;_-@_-"/>
    <numFmt numFmtId="165" formatCode="yyyy\-mm\-dd;@"/>
    <numFmt numFmtId="166" formatCode="&quot;$&quot;\ #,##0"/>
  </numFmts>
  <fonts count="22"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name val="Calibri"/>
      <family val="2"/>
      <scheme val="minor"/>
    </font>
    <font>
      <sz val="11"/>
      <color theme="1"/>
      <name val="Calibri"/>
      <family val="2"/>
      <scheme val="minor"/>
    </font>
    <font>
      <sz val="11"/>
      <name val="Calibri"/>
      <family val="2"/>
    </font>
    <font>
      <sz val="9"/>
      <color rgb="FF000000"/>
      <name val="Arial"/>
      <family val="2"/>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5">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41"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cellStyleXfs>
  <cellXfs count="40">
    <xf numFmtId="0" fontId="0" fillId="0" borderId="0" xfId="0"/>
    <xf numFmtId="0" fontId="0" fillId="0" borderId="0" xfId="0" applyFont="1" applyAlignment="1">
      <alignment horizontal="center" vertical="center"/>
    </xf>
    <xf numFmtId="0" fontId="0" fillId="0" borderId="0" xfId="0" applyFont="1" applyFill="1" applyAlignment="1">
      <alignment horizontal="center" vertical="center"/>
    </xf>
    <xf numFmtId="0" fontId="18" fillId="0" borderId="0" xfId="0" applyFont="1" applyAlignment="1">
      <alignment horizontal="center" vertical="center"/>
    </xf>
    <xf numFmtId="0" fontId="18" fillId="0" borderId="0" xfId="0" applyFont="1" applyFill="1" applyAlignment="1">
      <alignment horizontal="center" vertical="center"/>
    </xf>
    <xf numFmtId="0" fontId="19" fillId="0" borderId="0" xfId="0" applyFont="1" applyFill="1" applyAlignment="1">
      <alignment horizontal="center" vertical="center"/>
    </xf>
    <xf numFmtId="0" fontId="0" fillId="0" borderId="0" xfId="0" applyFont="1" applyFill="1" applyAlignment="1">
      <alignment horizontal="center" vertical="center" wrapText="1"/>
    </xf>
    <xf numFmtId="166" fontId="0" fillId="0" borderId="0" xfId="42" applyNumberFormat="1" applyFont="1" applyFill="1" applyAlignment="1">
      <alignment horizontal="center" vertical="center"/>
    </xf>
    <xf numFmtId="165" fontId="0" fillId="0" borderId="0" xfId="0" applyNumberFormat="1" applyFont="1" applyFill="1" applyAlignment="1">
      <alignment horizontal="center" vertical="center"/>
    </xf>
    <xf numFmtId="0" fontId="0" fillId="0" borderId="0" xfId="0" applyNumberFormat="1" applyFont="1" applyFill="1" applyAlignment="1">
      <alignment horizontal="center" vertical="center"/>
    </xf>
    <xf numFmtId="14" fontId="0" fillId="0" borderId="0" xfId="0" applyNumberFormat="1" applyFont="1" applyFill="1" applyAlignment="1">
      <alignment horizontal="center" vertical="center"/>
    </xf>
    <xf numFmtId="14" fontId="0" fillId="0" borderId="0" xfId="0" applyNumberFormat="1" applyFont="1" applyFill="1" applyAlignment="1">
      <alignment horizontal="center" vertical="center" wrapText="1"/>
    </xf>
    <xf numFmtId="0" fontId="18" fillId="0" borderId="0" xfId="0" applyFont="1" applyFill="1" applyAlignment="1">
      <alignment horizontal="center" vertical="center" wrapText="1"/>
    </xf>
    <xf numFmtId="165" fontId="18" fillId="0" borderId="0" xfId="0" applyNumberFormat="1" applyFont="1" applyFill="1" applyAlignment="1">
      <alignment horizontal="center" vertical="center"/>
    </xf>
    <xf numFmtId="166" fontId="18" fillId="0" borderId="0" xfId="42" applyNumberFormat="1" applyFont="1" applyFill="1" applyAlignment="1">
      <alignment horizontal="center" vertical="center"/>
    </xf>
    <xf numFmtId="166" fontId="19" fillId="0" borderId="0" xfId="42" applyNumberFormat="1" applyFont="1" applyFill="1" applyAlignment="1">
      <alignment horizontal="center" vertical="center"/>
    </xf>
    <xf numFmtId="165" fontId="19" fillId="0" borderId="0" xfId="0" applyNumberFormat="1" applyFont="1" applyFill="1" applyAlignment="1">
      <alignment horizontal="center" vertical="center"/>
    </xf>
    <xf numFmtId="0" fontId="19" fillId="0" borderId="0" xfId="0" applyFont="1" applyFill="1" applyAlignment="1">
      <alignment horizontal="center" vertical="center" wrapText="1"/>
    </xf>
    <xf numFmtId="14" fontId="19" fillId="0" borderId="0" xfId="0" applyNumberFormat="1" applyFont="1" applyFill="1" applyAlignment="1">
      <alignment horizontal="center" vertical="center"/>
    </xf>
    <xf numFmtId="0" fontId="19" fillId="0" borderId="0" xfId="43" applyNumberFormat="1" applyFont="1" applyFill="1" applyAlignment="1">
      <alignment horizontal="center" vertical="center"/>
    </xf>
    <xf numFmtId="14" fontId="18" fillId="0" borderId="0" xfId="0" applyNumberFormat="1" applyFont="1" applyFill="1" applyAlignment="1">
      <alignment horizontal="center" vertical="center"/>
    </xf>
    <xf numFmtId="166" fontId="0" fillId="0" borderId="0" xfId="0" applyNumberFormat="1" applyFont="1" applyFill="1" applyAlignment="1">
      <alignment horizontal="center" vertical="center"/>
    </xf>
    <xf numFmtId="166" fontId="19" fillId="0" borderId="0" xfId="43" applyNumberFormat="1" applyFont="1" applyFill="1" applyAlignment="1">
      <alignment horizontal="center" vertical="center"/>
    </xf>
    <xf numFmtId="166" fontId="0" fillId="0" borderId="0" xfId="43" applyNumberFormat="1" applyFont="1" applyFill="1" applyAlignment="1">
      <alignment horizontal="center" vertical="center"/>
    </xf>
    <xf numFmtId="166" fontId="18" fillId="0" borderId="0" xfId="43" applyNumberFormat="1" applyFont="1" applyFill="1" applyAlignment="1">
      <alignment horizontal="center" vertical="center"/>
    </xf>
    <xf numFmtId="166" fontId="0" fillId="0" borderId="0" xfId="0" applyNumberFormat="1" applyFont="1" applyFill="1" applyBorder="1" applyAlignment="1">
      <alignment horizontal="center" vertical="center"/>
    </xf>
    <xf numFmtId="0" fontId="0" fillId="0" borderId="0" xfId="0" applyFont="1" applyFill="1" applyBorder="1" applyAlignment="1">
      <alignment horizontal="center" vertical="center"/>
    </xf>
    <xf numFmtId="0" fontId="0" fillId="0" borderId="0" xfId="43" applyNumberFormat="1" applyFont="1" applyFill="1" applyAlignment="1">
      <alignment horizontal="center" vertical="center"/>
    </xf>
    <xf numFmtId="166" fontId="20" fillId="0" borderId="0" xfId="0" applyNumberFormat="1" applyFont="1" applyFill="1" applyAlignment="1">
      <alignment horizontal="center" vertical="center"/>
    </xf>
    <xf numFmtId="0" fontId="0" fillId="0" borderId="0" xfId="0" applyFont="1" applyFill="1" applyBorder="1" applyAlignment="1">
      <alignment horizontal="center" vertical="center" wrapText="1"/>
    </xf>
    <xf numFmtId="166" fontId="21" fillId="0" borderId="0" xfId="0" applyNumberFormat="1" applyFont="1" applyFill="1" applyAlignment="1">
      <alignment horizontal="center" vertical="center"/>
    </xf>
    <xf numFmtId="166" fontId="18" fillId="0" borderId="0" xfId="0" applyNumberFormat="1" applyFont="1" applyFill="1" applyBorder="1" applyAlignment="1">
      <alignment horizontal="center" vertical="center"/>
    </xf>
    <xf numFmtId="0" fontId="0" fillId="0" borderId="0" xfId="43" applyNumberFormat="1" applyFont="1" applyFill="1" applyBorder="1" applyAlignment="1">
      <alignment horizontal="center" vertical="center"/>
    </xf>
    <xf numFmtId="14" fontId="0" fillId="0" borderId="0" xfId="0" applyNumberFormat="1" applyFont="1" applyFill="1" applyBorder="1" applyAlignment="1">
      <alignment horizontal="center" vertical="center"/>
    </xf>
    <xf numFmtId="166" fontId="18" fillId="0" borderId="0" xfId="0" applyNumberFormat="1" applyFont="1" applyFill="1" applyAlignment="1">
      <alignment horizontal="center" vertical="center"/>
    </xf>
    <xf numFmtId="0" fontId="18" fillId="0" borderId="0" xfId="43" applyNumberFormat="1" applyFont="1" applyFill="1" applyAlignment="1">
      <alignment horizontal="center" vertical="center"/>
    </xf>
    <xf numFmtId="41" fontId="18" fillId="0" borderId="0" xfId="42" applyFont="1" applyFill="1" applyAlignment="1">
      <alignment horizontal="center" vertical="center"/>
    </xf>
    <xf numFmtId="9" fontId="0" fillId="0" borderId="0" xfId="44" applyFont="1" applyFill="1" applyAlignment="1">
      <alignment horizontal="center" vertical="center"/>
    </xf>
    <xf numFmtId="165" fontId="0" fillId="0" borderId="0" xfId="0" applyNumberFormat="1" applyFont="1" applyFill="1" applyAlignment="1">
      <alignment horizontal="center" vertical="center" wrapText="1"/>
    </xf>
    <xf numFmtId="14" fontId="18" fillId="0" borderId="0" xfId="0" applyNumberFormat="1" applyFont="1" applyFill="1" applyAlignment="1">
      <alignment horizontal="center" vertical="center" wrapText="1"/>
    </xf>
  </cellXfs>
  <cellStyles count="45">
    <cellStyle name="20% - Énfasis1" xfId="19" builtinId="30" customBuiltin="1"/>
    <cellStyle name="20% - Énfasis2" xfId="23" builtinId="34" customBuiltin="1"/>
    <cellStyle name="20% - Énfasis3" xfId="27" builtinId="38" customBuiltin="1"/>
    <cellStyle name="20% - Énfasis4" xfId="31" builtinId="42" customBuiltin="1"/>
    <cellStyle name="20% - Énfasis5" xfId="35" builtinId="46" customBuiltin="1"/>
    <cellStyle name="20% - Énfasis6" xfId="39" builtinId="50" customBuiltin="1"/>
    <cellStyle name="40% - Énfasis1" xfId="20" builtinId="31" customBuiltin="1"/>
    <cellStyle name="40% - Énfasis2" xfId="24" builtinId="35" customBuiltin="1"/>
    <cellStyle name="40% - Énfasis3" xfId="28" builtinId="39" customBuiltin="1"/>
    <cellStyle name="40% - Énfasis4" xfId="32" builtinId="43" customBuiltin="1"/>
    <cellStyle name="40% - Énfasis5" xfId="36" builtinId="47" customBuiltin="1"/>
    <cellStyle name="40% - Énfasis6" xfId="40" builtinId="51" customBuiltin="1"/>
    <cellStyle name="60% - Énfasis1" xfId="21" builtinId="32" customBuiltin="1"/>
    <cellStyle name="60% - Énfasis2" xfId="25" builtinId="36" customBuiltin="1"/>
    <cellStyle name="60% - Énfasis3" xfId="29" builtinId="40" customBuiltin="1"/>
    <cellStyle name="60% - Énfasis4" xfId="33" builtinId="44" customBuiltin="1"/>
    <cellStyle name="60% - Énfasis5" xfId="37" builtinId="48" customBuiltin="1"/>
    <cellStyle name="60% - Énfasis6" xfId="41" builtinId="52" customBuiltin="1"/>
    <cellStyle name="Bueno" xfId="6" builtinId="26" customBuiltin="1"/>
    <cellStyle name="Cálculo" xfId="11" builtinId="22" customBuiltin="1"/>
    <cellStyle name="Celda de comprobación" xfId="13" builtinId="23" customBuiltin="1"/>
    <cellStyle name="Celda vinculada" xfId="12" builtinId="24" customBuiltin="1"/>
    <cellStyle name="Encabezado 1" xfId="2" builtinId="16" customBuiltin="1"/>
    <cellStyle name="Encabezado 4" xfId="5" builtinId="19" customBuiltin="1"/>
    <cellStyle name="Énfasis1" xfId="18" builtinId="29" customBuiltin="1"/>
    <cellStyle name="Énfasis2" xfId="22" builtinId="33" customBuiltin="1"/>
    <cellStyle name="Énfasis3" xfId="26" builtinId="37" customBuiltin="1"/>
    <cellStyle name="Énfasis4" xfId="30" builtinId="41" customBuiltin="1"/>
    <cellStyle name="Énfasis5" xfId="34" builtinId="45" customBuiltin="1"/>
    <cellStyle name="Énfasis6" xfId="38" builtinId="49" customBuiltin="1"/>
    <cellStyle name="Entrada" xfId="9" builtinId="20" customBuiltin="1"/>
    <cellStyle name="Incorrecto" xfId="7" builtinId="27" customBuiltin="1"/>
    <cellStyle name="Millares" xfId="43" builtinId="3"/>
    <cellStyle name="Millares [0]" xfId="42" builtinId="6"/>
    <cellStyle name="Neutral" xfId="8" builtinId="28" customBuiltin="1"/>
    <cellStyle name="Normal" xfId="0" builtinId="0"/>
    <cellStyle name="Notas" xfId="15" builtinId="10" customBuiltin="1"/>
    <cellStyle name="Porcentaje" xfId="44" builtinId="5"/>
    <cellStyle name="Salida" xfId="10" builtinId="21" customBuiltin="1"/>
    <cellStyle name="Texto de advertencia" xfId="14" builtinId="11" customBuiltin="1"/>
    <cellStyle name="Texto explicativo" xfId="16" builtinId="53" customBuiltin="1"/>
    <cellStyle name="Título" xfId="1" builtinId="15" customBuiltin="1"/>
    <cellStyle name="Título 2" xfId="3" builtinId="17" customBuiltin="1"/>
    <cellStyle name="Título 3" xfId="4" builtinId="18" customBuiltin="1"/>
    <cellStyle name="Total" xfId="17" builtinId="25" customBuiltin="1"/>
  </cellStyles>
  <dxfs count="18">
    <dxf>
      <font>
        <strike val="0"/>
        <outline val="0"/>
        <shadow val="0"/>
        <u val="none"/>
        <vertAlign val="baseline"/>
        <sz val="11"/>
        <color rgb="FF000000"/>
        <name val="Calibri"/>
        <scheme val="none"/>
      </font>
      <fill>
        <patternFill patternType="none">
          <fgColor indexed="64"/>
          <bgColor auto="1"/>
        </patternFill>
      </fill>
      <alignment horizontal="center" vertical="center" textRotation="0" wrapText="0" indent="0" justifyLastLine="0" shrinkToFit="0" readingOrder="0"/>
    </dxf>
    <dxf>
      <font>
        <strike val="0"/>
        <outline val="0"/>
        <shadow val="0"/>
        <u val="none"/>
        <vertAlign val="baseline"/>
        <sz val="11"/>
        <color auto="1"/>
        <name val="Calibri"/>
        <scheme val="minor"/>
      </font>
      <fill>
        <patternFill patternType="none">
          <fgColor indexed="64"/>
          <bgColor auto="1"/>
        </patternFill>
      </fill>
      <alignment horizontal="center" vertical="center" textRotation="0" wrapText="0" indent="0" justifyLastLine="0" shrinkToFit="0" readingOrder="0"/>
    </dxf>
    <dxf>
      <font>
        <strike val="0"/>
        <outline val="0"/>
        <shadow val="0"/>
        <u val="none"/>
        <vertAlign val="baseline"/>
        <sz val="11"/>
        <color auto="1"/>
        <name val="Calibri"/>
        <scheme val="minor"/>
      </font>
      <numFmt numFmtId="165" formatCode="yyyy\-mm\-dd;@"/>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0" formatCode="General"/>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9" formatCode="dd/mm/yyyy"/>
      <fill>
        <patternFill patternType="none">
          <fgColor indexed="64"/>
          <bgColor auto="1"/>
        </patternFill>
      </fill>
      <alignment horizontal="center" vertical="center" textRotation="0" wrapText="0" indent="0" justifyLastLine="0" shrinkToFit="0" readingOrder="0"/>
    </dxf>
    <dxf>
      <font>
        <strike val="0"/>
        <outline val="0"/>
        <shadow val="0"/>
        <u val="none"/>
        <vertAlign val="baseline"/>
        <sz val="11"/>
        <color theme="1"/>
        <name val="Calibri"/>
        <scheme val="minor"/>
      </font>
      <numFmt numFmtId="19" formatCode="dd/mm/yyyy"/>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66" formatCode="&quot;$&quot;\ #,##0"/>
      <fill>
        <patternFill patternType="none">
          <fgColor indexed="64"/>
          <bgColor auto="1"/>
        </patternFill>
      </fill>
      <alignment horizontal="center" vertical="center" textRotation="0" wrapText="0" indent="0" justifyLastLine="0" shrinkToFit="0" readingOrder="0"/>
    </dxf>
    <dxf>
      <font>
        <strike val="0"/>
        <outline val="0"/>
        <shadow val="0"/>
        <u val="none"/>
        <vertAlign val="baseline"/>
        <sz val="11"/>
        <color theme="1"/>
        <name val="Calibri"/>
        <scheme val="minor"/>
      </font>
      <numFmt numFmtId="166" formatCode="&quot;$&quot;\ #,##0"/>
      <fill>
        <patternFill patternType="none">
          <fgColor indexed="64"/>
          <bgColor auto="1"/>
        </patternFill>
      </fill>
      <alignment horizontal="center" vertical="center" textRotation="0" wrapText="0" indent="0" justifyLastLine="0" shrinkToFit="0" readingOrder="0"/>
    </dxf>
    <dxf>
      <font>
        <strike val="0"/>
        <outline val="0"/>
        <shadow val="0"/>
        <u val="none"/>
        <vertAlign val="baseline"/>
        <sz val="11"/>
        <color theme="1"/>
        <name val="Calibri"/>
        <scheme val="minor"/>
      </font>
      <fill>
        <patternFill patternType="none">
          <fgColor indexed="64"/>
          <bgColor auto="1"/>
        </patternFill>
      </fill>
      <alignment horizontal="center" vertical="center" textRotation="0" wrapText="0" indent="0" justifyLastLine="0" shrinkToFit="0" readingOrder="0"/>
    </dxf>
    <dxf>
      <font>
        <strike val="0"/>
        <outline val="0"/>
        <shadow val="0"/>
        <u val="none"/>
        <vertAlign val="baseline"/>
        <sz val="11"/>
        <color theme="1"/>
        <name val="Calibri"/>
        <scheme val="minor"/>
      </font>
      <numFmt numFmtId="165" formatCode="yyyy\-mm\-dd;@"/>
      <fill>
        <patternFill patternType="none">
          <fgColor indexed="64"/>
          <bgColor auto="1"/>
        </patternFill>
      </fill>
      <alignment horizontal="center" vertical="center" textRotation="0" wrapText="0" indent="0" justifyLastLine="0" shrinkToFit="0" readingOrder="0"/>
    </dxf>
    <dxf>
      <font>
        <strike val="0"/>
        <outline val="0"/>
        <shadow val="0"/>
        <u val="none"/>
        <vertAlign val="baseline"/>
        <sz val="11"/>
        <color theme="1"/>
        <name val="Calibri"/>
        <scheme val="minor"/>
      </font>
      <fill>
        <patternFill patternType="none">
          <fgColor indexed="64"/>
          <bgColor auto="1"/>
        </patternFill>
      </fill>
      <alignment horizontal="center" vertical="center" textRotation="0" wrapText="0" indent="0" justifyLastLine="0" shrinkToFit="0" readingOrder="0"/>
    </dxf>
    <dxf>
      <font>
        <strike val="0"/>
        <outline val="0"/>
        <shadow val="0"/>
        <u val="none"/>
        <vertAlign val="baseline"/>
        <sz val="11"/>
        <color theme="1"/>
        <name val="Calibri"/>
        <scheme val="minor"/>
      </font>
      <numFmt numFmtId="19" formatCode="dd/mm/yyyy"/>
      <fill>
        <patternFill patternType="none">
          <fgColor indexed="64"/>
          <bgColor auto="1"/>
        </patternFill>
      </fill>
      <alignment horizontal="center" vertical="center" textRotation="0" wrapText="0" indent="0" justifyLastLine="0" shrinkToFit="0" readingOrder="0"/>
    </dxf>
    <dxf>
      <font>
        <strike val="0"/>
        <outline val="0"/>
        <shadow val="0"/>
        <u val="none"/>
        <vertAlign val="baseline"/>
        <sz val="11"/>
        <color theme="1"/>
        <name val="Calibri"/>
        <scheme val="minor"/>
      </font>
      <numFmt numFmtId="19" formatCode="dd/mm/yyyy"/>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66" formatCode="&quot;$&quot;\ #,##0"/>
      <fill>
        <patternFill patternType="none">
          <fgColor indexed="64"/>
          <bgColor auto="1"/>
        </patternFill>
      </fill>
      <alignment horizontal="center" vertical="center" textRotation="0" wrapText="0" indent="0" justifyLastLine="0" shrinkToFit="0" readingOrder="0"/>
    </dxf>
    <dxf>
      <font>
        <strike val="0"/>
        <outline val="0"/>
        <shadow val="0"/>
        <u val="none"/>
        <vertAlign val="baseline"/>
        <sz val="11"/>
        <color theme="1"/>
        <name val="Calibri"/>
        <scheme val="minor"/>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Calibri"/>
        <scheme val="minor"/>
      </font>
      <numFmt numFmtId="0" formatCode="General"/>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center" vertical="center" textRotation="0" wrapText="0" indent="0" justifyLastLine="0" shrinkToFit="0" readingOrder="0"/>
    </dxf>
    <dxf>
      <font>
        <strike val="0"/>
        <outline val="0"/>
        <shadow val="0"/>
        <u val="none"/>
        <vertAlign val="baseline"/>
        <sz val="11"/>
        <color theme="1"/>
        <name val="Calibri"/>
        <scheme val="minor"/>
      </font>
      <fill>
        <patternFill patternType="none">
          <fgColor indexed="64"/>
          <bgColor auto="1"/>
        </patternFill>
      </fill>
      <alignment horizontal="center" vertical="center"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uario/Downloads/RELACION%20CONTRATACION%202022-PAGOS%202022%20OK%20(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ATOS"/>
      <sheetName val="SUPERVISORES"/>
      <sheetName val="DATOS"/>
      <sheetName val="Hoja1"/>
      <sheetName val="Hoja3"/>
    </sheetNames>
    <sheetDataSet>
      <sheetData sheetId="0"/>
      <sheetData sheetId="1"/>
      <sheetData sheetId="2">
        <row r="2">
          <cell r="A2" t="str">
            <v>(C1) Prestación de Servicios</v>
          </cell>
        </row>
        <row r="3">
          <cell r="A3" t="str">
            <v xml:space="preserve"> (C2) Consultoría</v>
          </cell>
        </row>
        <row r="4">
          <cell r="A4" t="str">
            <v xml:space="preserve"> (C3) Mantenimiento y/o Reparación</v>
          </cell>
        </row>
        <row r="5">
          <cell r="A5" t="str">
            <v xml:space="preserve"> (C4) Obra Pública</v>
          </cell>
        </row>
        <row r="6">
          <cell r="A6" t="str">
            <v xml:space="preserve"> (C5) Compra Venta y/o Suministro</v>
          </cell>
        </row>
        <row r="7">
          <cell r="A7" t="str">
            <v xml:space="preserve"> (C6) Concesión</v>
          </cell>
        </row>
        <row r="8">
          <cell r="A8" t="str">
            <v xml:space="preserve"> (C7) Comodato</v>
          </cell>
        </row>
        <row r="9">
          <cell r="A9" t="str">
            <v xml:space="preserve"> (C8) Arrendamiento</v>
          </cell>
        </row>
        <row r="10">
          <cell r="A10" t="str">
            <v xml:space="preserve"> (C9) Seguros </v>
          </cell>
        </row>
        <row r="11">
          <cell r="A11" t="str">
            <v>(C10) Otros.</v>
          </cell>
        </row>
      </sheetData>
      <sheetData sheetId="3"/>
      <sheetData sheetId="4"/>
    </sheetDataSet>
  </externalBook>
</externalLink>
</file>

<file path=xl/tables/table1.xml><?xml version="1.0" encoding="utf-8"?>
<table xmlns="http://schemas.openxmlformats.org/spreadsheetml/2006/main" id="1" name="Tabla132" displayName="Tabla132" ref="A1:P264" totalsRowShown="0" headerRowDxfId="1" dataDxfId="0">
  <autoFilter ref="A1:P264"/>
  <tableColumns count="16">
    <tableColumn id="1" name="(C) Número Del Contrato" dataDxfId="17"/>
    <tableColumn id="2" name="(C) Nombre Del Contratista" dataDxfId="16"/>
    <tableColumn id="4" name="(C) Nit O Cédula Del Contratista" dataDxfId="15" dataCellStyle="Millares"/>
    <tableColumn id="3" name="(C) Objeto" dataDxfId="14"/>
    <tableColumn id="5" name="(D) Valor Del Contrato" dataDxfId="13"/>
    <tableColumn id="11" name="(F) Fecha Firma" dataDxfId="12"/>
    <tableColumn id="18" name="(F) Fecha Iniciación" dataDxfId="11"/>
    <tableColumn id="19" name="(C) Plazo Contrato" dataDxfId="10"/>
    <tableColumn id="20" name="(F) Fecha Adición" dataDxfId="9"/>
    <tableColumn id="21" name="(C) Plazo Adición" dataDxfId="8"/>
    <tableColumn id="22" name="(D) Valor Adición" dataDxfId="7" dataCellStyle="Millares"/>
    <tableColumn id="23" name="(D) Valor Pagos Efectuados" dataDxfId="6" dataCellStyle="Millares [0]"/>
    <tableColumn id="24" name="(F) Fecha De Terminación" dataDxfId="5"/>
    <tableColumn id="6" name="(F) Fecha De Acta De Liquidación" dataDxfId="4"/>
    <tableColumn id="7" name="Porcentaje de Ejecución " dataDxfId="3">
      <calculatedColumnFormula>+Tabla132[[#This Row],[(D) Valor Pagos Efectuados]]/Tabla132[[#This Row],[(D) Valor Del Contrato]]</calculatedColumnFormula>
    </tableColumn>
    <tableColumn id="25" name="Recursos Pendientes por Ejecutar" dataDxfId="2">
      <calculatedColumnFormula>+Tabla132[[#This Row],[(D) Valor Del Contrato]]-Tabla132[[#This Row],[(D) Valor Pagos Efectuados]]</calculatedColumnFormula>
    </tableColumn>
  </tableColumns>
  <tableStyleInfo name="TableStyleMedium13"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64"/>
  <sheetViews>
    <sheetView tabSelected="1" topLeftCell="A40" workbookViewId="0">
      <pane xSplit="1" topLeftCell="B1" activePane="topRight" state="frozen"/>
      <selection pane="topRight" activeCell="D9" sqref="D9"/>
    </sheetView>
  </sheetViews>
  <sheetFormatPr baseColWidth="10" defaultColWidth="11.42578125" defaultRowHeight="15" x14ac:dyDescent="0.25"/>
  <cols>
    <col min="1" max="1" width="23.140625" style="4" bestFit="1" customWidth="1"/>
    <col min="2" max="2" width="52.5703125" style="4" customWidth="1"/>
    <col min="3" max="3" width="23.140625" style="4" customWidth="1"/>
    <col min="4" max="4" width="60.5703125" style="4" customWidth="1"/>
    <col min="5" max="5" width="22.28515625" style="36" customWidth="1"/>
    <col min="6" max="6" width="19" style="13" customWidth="1"/>
    <col min="7" max="7" width="22.5703125" style="20" bestFit="1" customWidth="1"/>
    <col min="8" max="8" width="21.5703125" style="4" bestFit="1" customWidth="1"/>
    <col min="9" max="9" width="34.42578125" style="4" customWidth="1"/>
    <col min="10" max="10" width="16.28515625" style="4" customWidth="1"/>
    <col min="11" max="11" width="20.5703125" style="34" customWidth="1"/>
    <col min="12" max="12" width="26.140625" style="14" customWidth="1"/>
    <col min="13" max="13" width="23.5703125" style="20" bestFit="1" customWidth="1"/>
    <col min="14" max="15" width="23.5703125" style="20" customWidth="1"/>
    <col min="16" max="16" width="30" style="4" bestFit="1" customWidth="1"/>
    <col min="17" max="19" width="11.42578125" style="4"/>
    <col min="20" max="16384" width="11.42578125" style="3"/>
  </cols>
  <sheetData>
    <row r="1" spans="1:19" ht="30" x14ac:dyDescent="0.25">
      <c r="A1" s="4" t="s">
        <v>0</v>
      </c>
      <c r="B1" s="12" t="s">
        <v>3</v>
      </c>
      <c r="C1" s="35" t="s">
        <v>4</v>
      </c>
      <c r="D1" s="4" t="s">
        <v>1</v>
      </c>
      <c r="E1" s="36" t="s">
        <v>2</v>
      </c>
      <c r="F1" s="13" t="s">
        <v>5</v>
      </c>
      <c r="G1" s="20" t="s">
        <v>6</v>
      </c>
      <c r="H1" s="4" t="s">
        <v>7</v>
      </c>
      <c r="I1" s="4" t="s">
        <v>8</v>
      </c>
      <c r="J1" s="4" t="s">
        <v>9</v>
      </c>
      <c r="K1" s="34" t="s">
        <v>10</v>
      </c>
      <c r="L1" s="14" t="s">
        <v>11</v>
      </c>
      <c r="M1" s="20" t="s">
        <v>12</v>
      </c>
      <c r="N1" s="4" t="s">
        <v>13</v>
      </c>
      <c r="O1" s="4" t="s">
        <v>543</v>
      </c>
      <c r="P1" s="4" t="s">
        <v>544</v>
      </c>
    </row>
    <row r="2" spans="1:19" s="1" customFormat="1" ht="45" x14ac:dyDescent="0.25">
      <c r="A2" s="9">
        <v>1</v>
      </c>
      <c r="B2" s="26" t="s">
        <v>46</v>
      </c>
      <c r="C2" s="27">
        <v>1124848062</v>
      </c>
      <c r="D2" s="6" t="s">
        <v>98</v>
      </c>
      <c r="E2" s="25">
        <v>19580000</v>
      </c>
      <c r="F2" s="10">
        <v>45660</v>
      </c>
      <c r="G2" s="10">
        <v>45660</v>
      </c>
      <c r="H2" s="2" t="str">
        <f>+NETWORKDAYS(Tabla132[[#This Row],[(F) Fecha Iniciación]],Tabla132[[#This Row],[(F) Fecha De Terminación]])&amp;" DIAS"</f>
        <v>127 DIAS</v>
      </c>
      <c r="I2" s="8"/>
      <c r="J2" s="2"/>
      <c r="K2" s="23"/>
      <c r="L2" s="7">
        <v>19580000</v>
      </c>
      <c r="M2" s="10">
        <v>45838</v>
      </c>
      <c r="N2" s="2"/>
      <c r="O2" s="37">
        <f>+Tabla132[[#This Row],[(D) Valor Pagos Efectuados]]/Tabla132[[#This Row],[(D) Valor Del Contrato]]</f>
        <v>1</v>
      </c>
      <c r="P2" s="34">
        <f>+Tabla132[[#This Row],[(D) Valor Del Contrato]]-Tabla132[[#This Row],[(D) Valor Pagos Efectuados]]</f>
        <v>0</v>
      </c>
      <c r="Q2" s="2"/>
      <c r="R2" s="2"/>
      <c r="S2" s="2"/>
    </row>
    <row r="3" spans="1:19" s="1" customFormat="1" ht="45" x14ac:dyDescent="0.25">
      <c r="A3" s="2">
        <v>2</v>
      </c>
      <c r="B3" s="26" t="s">
        <v>68</v>
      </c>
      <c r="C3" s="27">
        <v>1124866021</v>
      </c>
      <c r="D3" s="6" t="s">
        <v>99</v>
      </c>
      <c r="E3" s="25">
        <v>19580000</v>
      </c>
      <c r="F3" s="10">
        <v>45294</v>
      </c>
      <c r="G3" s="10">
        <v>45660</v>
      </c>
      <c r="H3" s="2" t="str">
        <f>+NETWORKDAYS(Tabla132[[#This Row],[(F) Fecha Iniciación]],Tabla132[[#This Row],[(F) Fecha De Terminación]])&amp;" DIAS"</f>
        <v>127 DIAS</v>
      </c>
      <c r="I3" s="8"/>
      <c r="J3" s="2"/>
      <c r="K3" s="23"/>
      <c r="L3" s="7">
        <v>19580000</v>
      </c>
      <c r="M3" s="10">
        <v>45838</v>
      </c>
      <c r="N3" s="2"/>
      <c r="O3" s="37">
        <f>+Tabla132[[#This Row],[(D) Valor Pagos Efectuados]]/Tabla132[[#This Row],[(D) Valor Del Contrato]]</f>
        <v>1</v>
      </c>
      <c r="P3" s="34">
        <f>+Tabla132[[#This Row],[(D) Valor Del Contrato]]-Tabla132[[#This Row],[(D) Valor Pagos Efectuados]]</f>
        <v>0</v>
      </c>
      <c r="Q3" s="2"/>
      <c r="R3" s="2"/>
      <c r="S3" s="2"/>
    </row>
    <row r="4" spans="1:19" s="1" customFormat="1" ht="60" x14ac:dyDescent="0.25">
      <c r="A4" s="2">
        <v>3</v>
      </c>
      <c r="B4" s="26" t="s">
        <v>34</v>
      </c>
      <c r="C4" s="27">
        <v>69008744</v>
      </c>
      <c r="D4" s="6" t="s">
        <v>100</v>
      </c>
      <c r="E4" s="25">
        <v>3300000</v>
      </c>
      <c r="F4" s="10">
        <v>45660</v>
      </c>
      <c r="G4" s="10">
        <v>45660</v>
      </c>
      <c r="H4" s="2" t="str">
        <f>+NETWORKDAYS(Tabla132[[#This Row],[(F) Fecha Iniciación]],Tabla132[[#This Row],[(F) Fecha De Terminación]])&amp;" DIAS"</f>
        <v>127 DIAS</v>
      </c>
      <c r="I4" s="8"/>
      <c r="J4" s="2"/>
      <c r="K4" s="23"/>
      <c r="L4" s="7">
        <v>3300000</v>
      </c>
      <c r="M4" s="10">
        <v>45838</v>
      </c>
      <c r="N4" s="8"/>
      <c r="O4" s="37">
        <f>+Tabla132[[#This Row],[(D) Valor Pagos Efectuados]]/Tabla132[[#This Row],[(D) Valor Del Contrato]]</f>
        <v>1</v>
      </c>
      <c r="P4" s="34">
        <f>+Tabla132[[#This Row],[(D) Valor Del Contrato]]-Tabla132[[#This Row],[(D) Valor Pagos Efectuados]]</f>
        <v>0</v>
      </c>
      <c r="Q4" s="2"/>
      <c r="R4" s="2"/>
      <c r="S4" s="2"/>
    </row>
    <row r="5" spans="1:19" s="1" customFormat="1" ht="60" x14ac:dyDescent="0.25">
      <c r="A5" s="9">
        <v>4</v>
      </c>
      <c r="B5" s="26" t="s">
        <v>33</v>
      </c>
      <c r="C5" s="27">
        <v>1124861340</v>
      </c>
      <c r="D5" s="6" t="s">
        <v>19</v>
      </c>
      <c r="E5" s="25">
        <v>19580000</v>
      </c>
      <c r="F5" s="10">
        <v>45660</v>
      </c>
      <c r="G5" s="10">
        <v>45660</v>
      </c>
      <c r="H5" s="2" t="str">
        <f>+NETWORKDAYS(Tabla132[[#This Row],[(F) Fecha Iniciación]],Tabla132[[#This Row],[(F) Fecha De Terminación]])&amp;" DIAS"</f>
        <v>127 DIAS</v>
      </c>
      <c r="I5" s="8"/>
      <c r="J5" s="2"/>
      <c r="K5" s="23"/>
      <c r="L5" s="7">
        <v>19580000</v>
      </c>
      <c r="M5" s="10">
        <v>45838</v>
      </c>
      <c r="N5" s="6"/>
      <c r="O5" s="37">
        <f>+Tabla132[[#This Row],[(D) Valor Pagos Efectuados]]/Tabla132[[#This Row],[(D) Valor Del Contrato]]</f>
        <v>1</v>
      </c>
      <c r="P5" s="34">
        <f>+Tabla132[[#This Row],[(D) Valor Del Contrato]]-Tabla132[[#This Row],[(D) Valor Pagos Efectuados]]</f>
        <v>0</v>
      </c>
      <c r="Q5" s="2"/>
      <c r="R5" s="2"/>
      <c r="S5" s="2"/>
    </row>
    <row r="6" spans="1:19" s="1" customFormat="1" ht="60" x14ac:dyDescent="0.25">
      <c r="A6" s="2">
        <v>5</v>
      </c>
      <c r="B6" s="26" t="s">
        <v>518</v>
      </c>
      <c r="C6" s="27">
        <v>1124853538</v>
      </c>
      <c r="D6" s="6" t="s">
        <v>100</v>
      </c>
      <c r="E6" s="25">
        <v>23733333</v>
      </c>
      <c r="F6" s="10">
        <v>45660</v>
      </c>
      <c r="G6" s="10">
        <v>45660</v>
      </c>
      <c r="H6" s="2" t="str">
        <f>+NETWORKDAYS(Tabla132[[#This Row],[(F) Fecha Iniciación]],Tabla132[[#This Row],[(F) Fecha De Terminación]])&amp;" DIAS"</f>
        <v>127 DIAS</v>
      </c>
      <c r="I6" s="8"/>
      <c r="J6" s="2"/>
      <c r="K6" s="23"/>
      <c r="L6" s="7">
        <f>7733333 +16000000</f>
        <v>23733333</v>
      </c>
      <c r="M6" s="10">
        <v>45838</v>
      </c>
      <c r="N6" s="10" t="s">
        <v>463</v>
      </c>
      <c r="O6" s="37">
        <f>+Tabla132[[#This Row],[(D) Valor Pagos Efectuados]]/Tabla132[[#This Row],[(D) Valor Del Contrato]]</f>
        <v>1</v>
      </c>
      <c r="P6" s="34">
        <f>+Tabla132[[#This Row],[(D) Valor Del Contrato]]-Tabla132[[#This Row],[(D) Valor Pagos Efectuados]]</f>
        <v>0</v>
      </c>
      <c r="Q6" s="2"/>
      <c r="R6" s="2"/>
      <c r="S6" s="2"/>
    </row>
    <row r="7" spans="1:19" s="1" customFormat="1" ht="30" x14ac:dyDescent="0.25">
      <c r="A7" s="2">
        <v>6</v>
      </c>
      <c r="B7" s="26" t="s">
        <v>532</v>
      </c>
      <c r="C7" s="27" t="s">
        <v>533</v>
      </c>
      <c r="D7" s="6" t="s">
        <v>23</v>
      </c>
      <c r="E7" s="25">
        <v>31977500</v>
      </c>
      <c r="F7" s="10">
        <v>45664</v>
      </c>
      <c r="G7" s="10">
        <v>45707</v>
      </c>
      <c r="H7" s="2" t="str">
        <f>+NETWORKDAYS(Tabla132[[#This Row],[(F) Fecha Iniciación]],Tabla132[[#This Row],[(F) Fecha De Terminación]])&amp;" DIAS"</f>
        <v>226 DIAS</v>
      </c>
      <c r="I7" s="10">
        <v>45854</v>
      </c>
      <c r="J7" s="2"/>
      <c r="K7" s="23">
        <v>5890500</v>
      </c>
      <c r="L7" s="15">
        <v>19511478</v>
      </c>
      <c r="M7" s="10">
        <v>46022</v>
      </c>
      <c r="N7" s="2"/>
      <c r="O7" s="37">
        <f>+Tabla132[[#This Row],[(D) Valor Pagos Efectuados]]/Tabla132[[#This Row],[(D) Valor Del Contrato]]</f>
        <v>0.61016270815417095</v>
      </c>
      <c r="P7" s="34">
        <f>+Tabla132[[#This Row],[(D) Valor Del Contrato]]-Tabla132[[#This Row],[(D) Valor Pagos Efectuados]]</f>
        <v>12466022</v>
      </c>
      <c r="Q7" s="2"/>
      <c r="R7" s="2"/>
      <c r="S7" s="2"/>
    </row>
    <row r="8" spans="1:19" s="1" customFormat="1" ht="60" x14ac:dyDescent="0.25">
      <c r="A8" s="9">
        <v>7</v>
      </c>
      <c r="B8" s="26" t="s">
        <v>35</v>
      </c>
      <c r="C8" s="27">
        <v>69055305</v>
      </c>
      <c r="D8" s="6" t="s">
        <v>101</v>
      </c>
      <c r="E8" s="25">
        <v>13840000</v>
      </c>
      <c r="F8" s="10">
        <v>45665</v>
      </c>
      <c r="G8" s="10">
        <v>45665</v>
      </c>
      <c r="H8" s="2" t="str">
        <f>+NETWORKDAYS(Tabla132[[#This Row],[(F) Fecha Iniciación]],Tabla132[[#This Row],[(F) Fecha De Terminación]])&amp;" DIAS"</f>
        <v>124 DIAS</v>
      </c>
      <c r="I8" s="8"/>
      <c r="J8" s="2"/>
      <c r="K8" s="23"/>
      <c r="L8" s="15">
        <v>13840000</v>
      </c>
      <c r="M8" s="10">
        <v>45838</v>
      </c>
      <c r="N8" s="2"/>
      <c r="O8" s="37">
        <f>+Tabla132[[#This Row],[(D) Valor Pagos Efectuados]]/Tabla132[[#This Row],[(D) Valor Del Contrato]]</f>
        <v>1</v>
      </c>
      <c r="P8" s="34">
        <f>+Tabla132[[#This Row],[(D) Valor Del Contrato]]-Tabla132[[#This Row],[(D) Valor Pagos Efectuados]]</f>
        <v>0</v>
      </c>
      <c r="Q8" s="2"/>
      <c r="R8" s="2"/>
      <c r="S8" s="2"/>
    </row>
    <row r="9" spans="1:19" s="1" customFormat="1" ht="45" x14ac:dyDescent="0.25">
      <c r="A9" s="2">
        <v>8</v>
      </c>
      <c r="B9" s="26" t="s">
        <v>26</v>
      </c>
      <c r="C9" s="27">
        <v>1018447695</v>
      </c>
      <c r="D9" s="6" t="s">
        <v>102</v>
      </c>
      <c r="E9" s="25">
        <v>20183333</v>
      </c>
      <c r="F9" s="10">
        <v>45665</v>
      </c>
      <c r="G9" s="10">
        <v>45665</v>
      </c>
      <c r="H9" s="2" t="str">
        <f>+NETWORKDAYS(Tabla132[[#This Row],[(F) Fecha Iniciación]],Tabla132[[#This Row],[(F) Fecha De Terminación]])&amp;" DIAS"</f>
        <v>124 DIAS</v>
      </c>
      <c r="I9" s="8"/>
      <c r="J9" s="2"/>
      <c r="K9" s="23"/>
      <c r="L9" s="15">
        <v>20183333</v>
      </c>
      <c r="M9" s="10">
        <v>45838</v>
      </c>
      <c r="N9" s="8"/>
      <c r="O9" s="37">
        <f>+Tabla132[[#This Row],[(D) Valor Pagos Efectuados]]/Tabla132[[#This Row],[(D) Valor Del Contrato]]</f>
        <v>1</v>
      </c>
      <c r="P9" s="34">
        <f>+Tabla132[[#This Row],[(D) Valor Del Contrato]]-Tabla132[[#This Row],[(D) Valor Pagos Efectuados]]</f>
        <v>0</v>
      </c>
      <c r="Q9" s="2"/>
      <c r="R9" s="2"/>
      <c r="S9" s="2"/>
    </row>
    <row r="10" spans="1:19" s="1" customFormat="1" ht="27" customHeight="1" x14ac:dyDescent="0.25">
      <c r="A10" s="2">
        <v>9</v>
      </c>
      <c r="B10" s="26" t="s">
        <v>78</v>
      </c>
      <c r="C10" s="27">
        <v>1124855904</v>
      </c>
      <c r="D10" s="6" t="s">
        <v>103</v>
      </c>
      <c r="E10" s="25">
        <v>20183333</v>
      </c>
      <c r="F10" s="10">
        <v>45665</v>
      </c>
      <c r="G10" s="10">
        <v>45665</v>
      </c>
      <c r="H10" s="2" t="str">
        <f>+NETWORKDAYS(Tabla132[[#This Row],[(F) Fecha Iniciación]],Tabla132[[#This Row],[(F) Fecha De Terminación]])&amp;" DIAS"</f>
        <v>124 DIAS</v>
      </c>
      <c r="I10" s="8"/>
      <c r="J10" s="2"/>
      <c r="K10" s="23"/>
      <c r="L10" s="7">
        <v>20183333</v>
      </c>
      <c r="M10" s="10">
        <v>45838</v>
      </c>
      <c r="N10" s="2"/>
      <c r="O10" s="37">
        <f>+Tabla132[[#This Row],[(D) Valor Pagos Efectuados]]/Tabla132[[#This Row],[(D) Valor Del Contrato]]</f>
        <v>1</v>
      </c>
      <c r="P10" s="34">
        <f>+Tabla132[[#This Row],[(D) Valor Del Contrato]]-Tabla132[[#This Row],[(D) Valor Pagos Efectuados]]</f>
        <v>0</v>
      </c>
      <c r="Q10" s="2"/>
      <c r="R10" s="2"/>
      <c r="S10" s="2"/>
    </row>
    <row r="11" spans="1:19" s="1" customFormat="1" ht="60" x14ac:dyDescent="0.25">
      <c r="A11" s="9">
        <v>10</v>
      </c>
      <c r="B11" s="26" t="s">
        <v>25</v>
      </c>
      <c r="C11" s="27">
        <v>69007891</v>
      </c>
      <c r="D11" s="6" t="s">
        <v>104</v>
      </c>
      <c r="E11" s="25">
        <v>13760000</v>
      </c>
      <c r="F11" s="10">
        <v>45666</v>
      </c>
      <c r="G11" s="10">
        <v>45666</v>
      </c>
      <c r="H11" s="2" t="str">
        <f>+NETWORKDAYS(Tabla132[[#This Row],[(F) Fecha Iniciación]],Tabla132[[#This Row],[(F) Fecha De Terminación]])&amp;" DIAS"</f>
        <v>123 DIAS</v>
      </c>
      <c r="I11" s="8"/>
      <c r="J11" s="2"/>
      <c r="K11" s="23"/>
      <c r="L11" s="7">
        <v>13760000</v>
      </c>
      <c r="M11" s="10">
        <v>45838</v>
      </c>
      <c r="N11" s="6"/>
      <c r="O11" s="37">
        <f>+Tabla132[[#This Row],[(D) Valor Pagos Efectuados]]/Tabla132[[#This Row],[(D) Valor Del Contrato]]</f>
        <v>1</v>
      </c>
      <c r="P11" s="34">
        <f>+Tabla132[[#This Row],[(D) Valor Del Contrato]]-Tabla132[[#This Row],[(D) Valor Pagos Efectuados]]</f>
        <v>0</v>
      </c>
      <c r="Q11" s="2"/>
      <c r="R11" s="2"/>
      <c r="S11" s="2"/>
    </row>
    <row r="12" spans="1:19" s="1" customFormat="1" ht="75" x14ac:dyDescent="0.25">
      <c r="A12" s="2">
        <v>11</v>
      </c>
      <c r="B12" s="26" t="s">
        <v>36</v>
      </c>
      <c r="C12" s="27">
        <v>98393741</v>
      </c>
      <c r="D12" s="6" t="s">
        <v>105</v>
      </c>
      <c r="E12" s="25">
        <v>18810000</v>
      </c>
      <c r="F12" s="10">
        <v>45667</v>
      </c>
      <c r="G12" s="10">
        <v>45667</v>
      </c>
      <c r="H12" s="2" t="str">
        <f>+NETWORKDAYS(Tabla132[[#This Row],[(F) Fecha Iniciación]],Tabla132[[#This Row],[(F) Fecha De Terminación]])&amp;" DIAS"</f>
        <v>122 DIAS</v>
      </c>
      <c r="I12" s="8"/>
      <c r="J12" s="2"/>
      <c r="K12" s="23"/>
      <c r="L12" s="7">
        <v>18810000</v>
      </c>
      <c r="M12" s="10">
        <v>45838</v>
      </c>
      <c r="N12" s="6"/>
      <c r="O12" s="37">
        <f>+Tabla132[[#This Row],[(D) Valor Pagos Efectuados]]/Tabla132[[#This Row],[(D) Valor Del Contrato]]</f>
        <v>1</v>
      </c>
      <c r="P12" s="34">
        <f>+Tabla132[[#This Row],[(D) Valor Del Contrato]]-Tabla132[[#This Row],[(D) Valor Pagos Efectuados]]</f>
        <v>0</v>
      </c>
      <c r="Q12" s="2"/>
      <c r="R12" s="2"/>
      <c r="S12" s="2"/>
    </row>
    <row r="13" spans="1:19" s="1" customFormat="1" ht="45" x14ac:dyDescent="0.25">
      <c r="A13" s="2">
        <v>12</v>
      </c>
      <c r="B13" s="26" t="s">
        <v>361</v>
      </c>
      <c r="C13" s="27">
        <v>1124857312</v>
      </c>
      <c r="D13" s="6" t="s">
        <v>106</v>
      </c>
      <c r="E13" s="25">
        <v>20520000</v>
      </c>
      <c r="F13" s="10">
        <v>45667</v>
      </c>
      <c r="G13" s="10">
        <v>45667</v>
      </c>
      <c r="H13" s="2" t="str">
        <f>+NETWORKDAYS(Tabla132[[#This Row],[(F) Fecha Iniciación]],Tabla132[[#This Row],[(F) Fecha De Terminación]])&amp;" DIAS"</f>
        <v>122 DIAS</v>
      </c>
      <c r="I13" s="8"/>
      <c r="J13" s="2"/>
      <c r="K13" s="23"/>
      <c r="L13" s="7">
        <v>20520000</v>
      </c>
      <c r="M13" s="10">
        <v>45838</v>
      </c>
      <c r="N13" s="2"/>
      <c r="O13" s="37">
        <f>+Tabla132[[#This Row],[(D) Valor Pagos Efectuados]]/Tabla132[[#This Row],[(D) Valor Del Contrato]]</f>
        <v>1</v>
      </c>
      <c r="P13" s="34">
        <f>+Tabla132[[#This Row],[(D) Valor Del Contrato]]-Tabla132[[#This Row],[(D) Valor Pagos Efectuados]]</f>
        <v>0</v>
      </c>
      <c r="Q13" s="2"/>
      <c r="R13" s="2"/>
      <c r="S13" s="2"/>
    </row>
    <row r="14" spans="1:19" s="1" customFormat="1" ht="45" x14ac:dyDescent="0.25">
      <c r="A14" s="9">
        <v>13</v>
      </c>
      <c r="B14" s="26" t="s">
        <v>519</v>
      </c>
      <c r="C14" s="27">
        <v>18128903</v>
      </c>
      <c r="D14" s="6" t="s">
        <v>107</v>
      </c>
      <c r="E14" s="25">
        <v>19600000</v>
      </c>
      <c r="F14" s="10">
        <v>45670</v>
      </c>
      <c r="G14" s="10">
        <v>45670</v>
      </c>
      <c r="H14" s="2" t="str">
        <f>+NETWORKDAYS(Tabla132[[#This Row],[(F) Fecha Iniciación]],Tabla132[[#This Row],[(F) Fecha De Terminación]])&amp;" DIAS"</f>
        <v>121 DIAS</v>
      </c>
      <c r="I14" s="8"/>
      <c r="J14" s="2"/>
      <c r="K14" s="23"/>
      <c r="L14" s="7">
        <f>10266666 + 9333333</f>
        <v>19599999</v>
      </c>
      <c r="M14" s="10">
        <v>45838</v>
      </c>
      <c r="N14" s="2" t="s">
        <v>463</v>
      </c>
      <c r="O14" s="37">
        <f>+Tabla132[[#This Row],[(D) Valor Pagos Efectuados]]/Tabla132[[#This Row],[(D) Valor Del Contrato]]</f>
        <v>0.99999994897959188</v>
      </c>
      <c r="P14" s="34">
        <f>+Tabla132[[#This Row],[(D) Valor Del Contrato]]-Tabla132[[#This Row],[(D) Valor Pagos Efectuados]]</f>
        <v>1</v>
      </c>
      <c r="Q14" s="2"/>
      <c r="R14" s="2"/>
      <c r="S14" s="2"/>
    </row>
    <row r="15" spans="1:19" s="1" customFormat="1" ht="60" x14ac:dyDescent="0.25">
      <c r="A15" s="2">
        <v>14</v>
      </c>
      <c r="B15" s="26" t="s">
        <v>362</v>
      </c>
      <c r="C15" s="27">
        <v>1123303518</v>
      </c>
      <c r="D15" s="6" t="s">
        <v>108</v>
      </c>
      <c r="E15" s="25">
        <v>18480000</v>
      </c>
      <c r="F15" s="10">
        <v>45670</v>
      </c>
      <c r="G15" s="10">
        <v>45670</v>
      </c>
      <c r="H15" s="2" t="str">
        <f>+NETWORKDAYS(Tabla132[[#This Row],[(F) Fecha Iniciación]],Tabla132[[#This Row],[(F) Fecha De Terminación]])&amp;" DIAS"</f>
        <v>121 DIAS</v>
      </c>
      <c r="I15" s="8"/>
      <c r="J15" s="2"/>
      <c r="K15" s="23"/>
      <c r="L15" s="7">
        <v>19600000</v>
      </c>
      <c r="M15" s="10">
        <v>45838</v>
      </c>
      <c r="N15" s="6"/>
      <c r="O15" s="37">
        <f>+Tabla132[[#This Row],[(D) Valor Pagos Efectuados]]/Tabla132[[#This Row],[(D) Valor Del Contrato]]</f>
        <v>1.0606060606060606</v>
      </c>
      <c r="P15" s="34">
        <f>+Tabla132[[#This Row],[(D) Valor Del Contrato]]-Tabla132[[#This Row],[(D) Valor Pagos Efectuados]]</f>
        <v>-1120000</v>
      </c>
      <c r="Q15" s="2"/>
      <c r="R15" s="2"/>
      <c r="S15" s="2"/>
    </row>
    <row r="16" spans="1:19" s="1" customFormat="1" ht="45" x14ac:dyDescent="0.25">
      <c r="A16" s="2">
        <v>15</v>
      </c>
      <c r="B16" s="26" t="s">
        <v>29</v>
      </c>
      <c r="C16" s="27">
        <v>18128743</v>
      </c>
      <c r="D16" s="6" t="s">
        <v>109</v>
      </c>
      <c r="E16" s="25">
        <v>19600000</v>
      </c>
      <c r="F16" s="10">
        <v>45670</v>
      </c>
      <c r="G16" s="10">
        <v>45670</v>
      </c>
      <c r="H16" s="2" t="str">
        <f>+NETWORKDAYS(Tabla132[[#This Row],[(F) Fecha Iniciación]],Tabla132[[#This Row],[(F) Fecha De Terminación]])&amp;" DIAS"</f>
        <v>121 DIAS</v>
      </c>
      <c r="I16" s="8"/>
      <c r="J16" s="2"/>
      <c r="K16" s="23"/>
      <c r="L16" s="7">
        <v>18480000</v>
      </c>
      <c r="M16" s="10">
        <v>45838</v>
      </c>
      <c r="N16" s="38"/>
      <c r="O16" s="37">
        <f>+Tabla132[[#This Row],[(D) Valor Pagos Efectuados]]/Tabla132[[#This Row],[(D) Valor Del Contrato]]</f>
        <v>0.94285714285714284</v>
      </c>
      <c r="P16" s="34">
        <f>+Tabla132[[#This Row],[(D) Valor Del Contrato]]-Tabla132[[#This Row],[(D) Valor Pagos Efectuados]]</f>
        <v>1120000</v>
      </c>
      <c r="Q16" s="2"/>
      <c r="R16" s="2"/>
      <c r="S16" s="2"/>
    </row>
    <row r="17" spans="1:19" s="1" customFormat="1" ht="60" x14ac:dyDescent="0.25">
      <c r="A17" s="9">
        <v>16</v>
      </c>
      <c r="B17" s="26" t="s">
        <v>37</v>
      </c>
      <c r="C17" s="27">
        <v>1075294604</v>
      </c>
      <c r="D17" s="6" t="s">
        <v>110</v>
      </c>
      <c r="E17" s="25">
        <v>18480000</v>
      </c>
      <c r="F17" s="10">
        <v>45670</v>
      </c>
      <c r="G17" s="10">
        <v>45670</v>
      </c>
      <c r="H17" s="2" t="str">
        <f>+NETWORKDAYS(Tabla132[[#This Row],[(F) Fecha Iniciación]],Tabla132[[#This Row],[(F) Fecha De Terminación]])&amp;" DIAS"</f>
        <v>121 DIAS</v>
      </c>
      <c r="I17" s="8"/>
      <c r="J17" s="2"/>
      <c r="K17" s="23"/>
      <c r="L17" s="7">
        <v>1840000</v>
      </c>
      <c r="M17" s="10">
        <v>45838</v>
      </c>
      <c r="N17" s="2"/>
      <c r="O17" s="37">
        <f>+Tabla132[[#This Row],[(D) Valor Pagos Efectuados]]/Tabla132[[#This Row],[(D) Valor Del Contrato]]</f>
        <v>9.9567099567099568E-2</v>
      </c>
      <c r="P17" s="34">
        <f>+Tabla132[[#This Row],[(D) Valor Del Contrato]]-Tabla132[[#This Row],[(D) Valor Pagos Efectuados]]</f>
        <v>16640000</v>
      </c>
      <c r="Q17" s="2"/>
      <c r="R17" s="2"/>
      <c r="S17" s="2"/>
    </row>
    <row r="18" spans="1:19" s="1" customFormat="1" ht="75" x14ac:dyDescent="0.25">
      <c r="A18" s="2">
        <v>17</v>
      </c>
      <c r="B18" s="26" t="s">
        <v>517</v>
      </c>
      <c r="C18" s="27">
        <v>83215830</v>
      </c>
      <c r="D18" s="6" t="s">
        <v>111</v>
      </c>
      <c r="E18" s="25">
        <v>13440000</v>
      </c>
      <c r="F18" s="10">
        <v>45670</v>
      </c>
      <c r="G18" s="10">
        <v>45670</v>
      </c>
      <c r="H18" s="2" t="str">
        <f>+NETWORKDAYS(Tabla132[[#This Row],[(F) Fecha Iniciación]],Tabla132[[#This Row],[(F) Fecha De Terminación]])&amp;" DIAS"</f>
        <v>121 DIAS</v>
      </c>
      <c r="I18" s="8"/>
      <c r="J18" s="2"/>
      <c r="K18" s="23"/>
      <c r="L18" s="7">
        <f>1840000+6320000</f>
        <v>8160000</v>
      </c>
      <c r="M18" s="10">
        <v>45838</v>
      </c>
      <c r="N18" s="11">
        <v>45772</v>
      </c>
      <c r="O18" s="37">
        <f>+Tabla132[[#This Row],[(D) Valor Pagos Efectuados]]/Tabla132[[#This Row],[(D) Valor Del Contrato]]</f>
        <v>0.6071428571428571</v>
      </c>
      <c r="P18" s="34">
        <f>+Tabla132[[#This Row],[(D) Valor Del Contrato]]-Tabla132[[#This Row],[(D) Valor Pagos Efectuados]]</f>
        <v>5280000</v>
      </c>
      <c r="Q18" s="2"/>
      <c r="R18" s="2"/>
      <c r="S18" s="2"/>
    </row>
    <row r="19" spans="1:19" s="1" customFormat="1" ht="90" x14ac:dyDescent="0.25">
      <c r="A19" s="2">
        <v>18</v>
      </c>
      <c r="B19" s="26" t="s">
        <v>31</v>
      </c>
      <c r="C19" s="27">
        <v>18131047</v>
      </c>
      <c r="D19" s="6" t="s">
        <v>112</v>
      </c>
      <c r="E19" s="25">
        <v>18370000</v>
      </c>
      <c r="F19" s="10">
        <v>45671</v>
      </c>
      <c r="G19" s="10">
        <v>45671</v>
      </c>
      <c r="H19" s="2" t="str">
        <f>+NETWORKDAYS(Tabla132[[#This Row],[(F) Fecha Iniciación]],Tabla132[[#This Row],[(F) Fecha De Terminación]])&amp;" DIAS"</f>
        <v>120 DIAS</v>
      </c>
      <c r="I19" s="8"/>
      <c r="J19" s="2"/>
      <c r="K19" s="23"/>
      <c r="L19" s="7">
        <v>18370000</v>
      </c>
      <c r="M19" s="10">
        <v>45838</v>
      </c>
      <c r="N19" s="6"/>
      <c r="O19" s="37">
        <f>+Tabla132[[#This Row],[(D) Valor Pagos Efectuados]]/Tabla132[[#This Row],[(D) Valor Del Contrato]]</f>
        <v>1</v>
      </c>
      <c r="P19" s="34">
        <f>+Tabla132[[#This Row],[(D) Valor Del Contrato]]-Tabla132[[#This Row],[(D) Valor Pagos Efectuados]]</f>
        <v>0</v>
      </c>
      <c r="Q19" s="2"/>
      <c r="R19" s="2"/>
      <c r="S19" s="2"/>
    </row>
    <row r="20" spans="1:19" ht="90" x14ac:dyDescent="0.25">
      <c r="A20" s="9">
        <v>19</v>
      </c>
      <c r="B20" s="26" t="s">
        <v>40</v>
      </c>
      <c r="C20" s="27" t="s">
        <v>17</v>
      </c>
      <c r="D20" s="12" t="s">
        <v>113</v>
      </c>
      <c r="E20" s="25">
        <v>36808750</v>
      </c>
      <c r="F20" s="10">
        <v>45671</v>
      </c>
      <c r="G20" s="10">
        <v>45672</v>
      </c>
      <c r="H20" s="2" t="str">
        <f>+NETWORKDAYS(Tabla132[[#This Row],[(F) Fecha Iniciación]],Tabla132[[#This Row],[(F) Fecha De Terminación]])&amp;" DIAS"</f>
        <v>23 DIAS</v>
      </c>
      <c r="I20" s="13">
        <v>45685</v>
      </c>
      <c r="K20" s="24">
        <v>5235000</v>
      </c>
      <c r="L20" s="14">
        <f>31573750+5235000</f>
        <v>36808750</v>
      </c>
      <c r="M20" s="20">
        <v>45702</v>
      </c>
      <c r="N20" s="39"/>
      <c r="O20" s="37">
        <f>+Tabla132[[#This Row],[(D) Valor Pagos Efectuados]]/Tabla132[[#This Row],[(D) Valor Del Contrato]]</f>
        <v>1</v>
      </c>
      <c r="P20" s="34">
        <f>+Tabla132[[#This Row],[(D) Valor Del Contrato]]-Tabla132[[#This Row],[(D) Valor Pagos Efectuados]]</f>
        <v>0</v>
      </c>
    </row>
    <row r="21" spans="1:19" s="1" customFormat="1" ht="57" customHeight="1" x14ac:dyDescent="0.25">
      <c r="A21" s="2">
        <v>20</v>
      </c>
      <c r="B21" s="26" t="s">
        <v>28</v>
      </c>
      <c r="C21" s="27">
        <v>18195336</v>
      </c>
      <c r="D21" s="6" t="s">
        <v>114</v>
      </c>
      <c r="E21" s="25">
        <v>20596667</v>
      </c>
      <c r="F21" s="10">
        <v>45671</v>
      </c>
      <c r="G21" s="10">
        <v>45671</v>
      </c>
      <c r="H21" s="2" t="str">
        <f>+NETWORKDAYS(Tabla132[[#This Row],[(F) Fecha Iniciación]],Tabla132[[#This Row],[(F) Fecha De Terminación]])&amp;" DIAS"</f>
        <v>120 DIAS</v>
      </c>
      <c r="I21" s="8"/>
      <c r="J21" s="2"/>
      <c r="K21" s="23"/>
      <c r="L21" s="7">
        <v>20596667</v>
      </c>
      <c r="M21" s="10">
        <v>45838</v>
      </c>
      <c r="N21" s="2"/>
      <c r="O21" s="37">
        <f>+Tabla132[[#This Row],[(D) Valor Pagos Efectuados]]/Tabla132[[#This Row],[(D) Valor Del Contrato]]</f>
        <v>1</v>
      </c>
      <c r="P21" s="34">
        <f>+Tabla132[[#This Row],[(D) Valor Del Contrato]]-Tabla132[[#This Row],[(D) Valor Pagos Efectuados]]</f>
        <v>0</v>
      </c>
      <c r="Q21" s="2"/>
      <c r="R21" s="2"/>
      <c r="S21" s="2"/>
    </row>
    <row r="22" spans="1:19" s="1" customFormat="1" ht="45" x14ac:dyDescent="0.25">
      <c r="A22" s="2">
        <v>21</v>
      </c>
      <c r="B22" s="26" t="s">
        <v>75</v>
      </c>
      <c r="C22" s="27">
        <v>18147638</v>
      </c>
      <c r="D22" s="6" t="s">
        <v>115</v>
      </c>
      <c r="E22" s="25">
        <v>12880000</v>
      </c>
      <c r="F22" s="10">
        <v>45677</v>
      </c>
      <c r="G22" s="10">
        <v>45677</v>
      </c>
      <c r="H22" s="2" t="str">
        <f>+NETWORKDAYS(Tabla132[[#This Row],[(F) Fecha Iniciación]],Tabla132[[#This Row],[(F) Fecha De Terminación]])&amp;" DIAS"</f>
        <v>116 DIAS</v>
      </c>
      <c r="I22" s="8"/>
      <c r="J22" s="2"/>
      <c r="K22" s="23"/>
      <c r="L22" s="7">
        <v>12880000</v>
      </c>
      <c r="M22" s="10">
        <v>45838</v>
      </c>
      <c r="N22" s="2"/>
      <c r="O22" s="37">
        <f>+Tabla132[[#This Row],[(D) Valor Pagos Efectuados]]/Tabla132[[#This Row],[(D) Valor Del Contrato]]</f>
        <v>1</v>
      </c>
      <c r="P22" s="34">
        <f>+Tabla132[[#This Row],[(D) Valor Del Contrato]]-Tabla132[[#This Row],[(D) Valor Pagos Efectuados]]</f>
        <v>0</v>
      </c>
      <c r="Q22" s="2"/>
      <c r="R22" s="2"/>
      <c r="S22" s="2"/>
    </row>
    <row r="23" spans="1:19" s="1" customFormat="1" ht="105" x14ac:dyDescent="0.25">
      <c r="A23" s="9">
        <v>22</v>
      </c>
      <c r="B23" s="26" t="s">
        <v>72</v>
      </c>
      <c r="C23" s="27">
        <v>1124848840</v>
      </c>
      <c r="D23" s="6" t="s">
        <v>116</v>
      </c>
      <c r="E23" s="25">
        <v>12640000</v>
      </c>
      <c r="F23" s="10">
        <v>45677</v>
      </c>
      <c r="G23" s="10">
        <v>45677</v>
      </c>
      <c r="H23" s="2" t="str">
        <f>+NETWORKDAYS(Tabla132[[#This Row],[(F) Fecha Iniciación]],Tabla132[[#This Row],[(F) Fecha De Terminación]])&amp;" DIAS"</f>
        <v>116 DIAS</v>
      </c>
      <c r="I23" s="8">
        <v>45714</v>
      </c>
      <c r="J23" s="2"/>
      <c r="K23" s="23">
        <v>833333</v>
      </c>
      <c r="L23" s="7">
        <f>11806667+833333</f>
        <v>12640000</v>
      </c>
      <c r="M23" s="10">
        <v>45838</v>
      </c>
      <c r="N23" s="2"/>
      <c r="O23" s="37">
        <f>+Tabla132[[#This Row],[(D) Valor Pagos Efectuados]]/Tabla132[[#This Row],[(D) Valor Del Contrato]]</f>
        <v>1</v>
      </c>
      <c r="P23" s="34">
        <f>+Tabla132[[#This Row],[(D) Valor Del Contrato]]-Tabla132[[#This Row],[(D) Valor Pagos Efectuados]]</f>
        <v>0</v>
      </c>
      <c r="Q23" s="2"/>
      <c r="R23" s="2"/>
      <c r="S23" s="2"/>
    </row>
    <row r="24" spans="1:19" s="1" customFormat="1" ht="90" x14ac:dyDescent="0.25">
      <c r="A24" s="2">
        <v>23</v>
      </c>
      <c r="B24" s="26" t="s">
        <v>42</v>
      </c>
      <c r="C24" s="27">
        <v>41170435</v>
      </c>
      <c r="D24" s="6" t="s">
        <v>117</v>
      </c>
      <c r="E24" s="25">
        <v>17710000</v>
      </c>
      <c r="F24" s="10">
        <v>45677</v>
      </c>
      <c r="G24" s="10">
        <v>45677</v>
      </c>
      <c r="H24" s="2" t="str">
        <f>+NETWORKDAYS(Tabla132[[#This Row],[(F) Fecha Iniciación]],Tabla132[[#This Row],[(F) Fecha De Terminación]])&amp;" DIAS"</f>
        <v>116 DIAS</v>
      </c>
      <c r="I24" s="8"/>
      <c r="J24" s="2"/>
      <c r="K24" s="23"/>
      <c r="L24" s="28">
        <v>17710000</v>
      </c>
      <c r="M24" s="10">
        <v>45838</v>
      </c>
      <c r="N24" s="2"/>
      <c r="O24" s="37">
        <f>+Tabla132[[#This Row],[(D) Valor Pagos Efectuados]]/Tabla132[[#This Row],[(D) Valor Del Contrato]]</f>
        <v>1</v>
      </c>
      <c r="P24" s="34">
        <f>+Tabla132[[#This Row],[(D) Valor Del Contrato]]-Tabla132[[#This Row],[(D) Valor Pagos Efectuados]]</f>
        <v>0</v>
      </c>
      <c r="Q24" s="2"/>
      <c r="R24" s="2"/>
      <c r="S24" s="2"/>
    </row>
    <row r="25" spans="1:19" s="1" customFormat="1" ht="75" x14ac:dyDescent="0.25">
      <c r="A25" s="2">
        <v>24</v>
      </c>
      <c r="B25" s="26" t="s">
        <v>41</v>
      </c>
      <c r="C25" s="27">
        <v>18128663</v>
      </c>
      <c r="D25" s="6" t="s">
        <v>118</v>
      </c>
      <c r="E25" s="25">
        <v>21466667</v>
      </c>
      <c r="F25" s="10">
        <v>45677</v>
      </c>
      <c r="G25" s="10">
        <v>45677</v>
      </c>
      <c r="H25" s="2" t="str">
        <f>+NETWORKDAYS(Tabla132[[#This Row],[(F) Fecha Iniciación]],Tabla132[[#This Row],[(F) Fecha De Terminación]])&amp;" DIAS"</f>
        <v>116 DIAS</v>
      </c>
      <c r="I25" s="8"/>
      <c r="J25" s="2"/>
      <c r="K25" s="23"/>
      <c r="L25" s="28">
        <v>21466667</v>
      </c>
      <c r="M25" s="10">
        <v>45838</v>
      </c>
      <c r="N25" s="6"/>
      <c r="O25" s="37">
        <f>+Tabla132[[#This Row],[(D) Valor Pagos Efectuados]]/Tabla132[[#This Row],[(D) Valor Del Contrato]]</f>
        <v>1</v>
      </c>
      <c r="P25" s="34">
        <f>+Tabla132[[#This Row],[(D) Valor Del Contrato]]-Tabla132[[#This Row],[(D) Valor Pagos Efectuados]]</f>
        <v>0</v>
      </c>
      <c r="Q25" s="2"/>
      <c r="R25" s="2"/>
      <c r="S25" s="2"/>
    </row>
    <row r="26" spans="1:19" s="1" customFormat="1" ht="75" x14ac:dyDescent="0.25">
      <c r="A26" s="9">
        <v>25</v>
      </c>
      <c r="B26" s="26" t="s">
        <v>79</v>
      </c>
      <c r="C26" s="27">
        <v>1018511086</v>
      </c>
      <c r="D26" s="6" t="s">
        <v>119</v>
      </c>
      <c r="E26" s="25">
        <v>17710000</v>
      </c>
      <c r="F26" s="10">
        <v>45677</v>
      </c>
      <c r="G26" s="10">
        <v>45677</v>
      </c>
      <c r="H26" s="2" t="str">
        <f>+NETWORKDAYS(Tabla132[[#This Row],[(F) Fecha Iniciación]],Tabla132[[#This Row],[(F) Fecha De Terminación]])&amp;" DIAS"</f>
        <v>116 DIAS</v>
      </c>
      <c r="I26" s="8"/>
      <c r="J26" s="2"/>
      <c r="K26" s="23"/>
      <c r="L26" s="28">
        <v>17710000</v>
      </c>
      <c r="M26" s="10">
        <v>45838</v>
      </c>
      <c r="N26" s="2"/>
      <c r="O26" s="37">
        <f>+Tabla132[[#This Row],[(D) Valor Pagos Efectuados]]/Tabla132[[#This Row],[(D) Valor Del Contrato]]</f>
        <v>1</v>
      </c>
      <c r="P26" s="34">
        <f>+Tabla132[[#This Row],[(D) Valor Del Contrato]]-Tabla132[[#This Row],[(D) Valor Pagos Efectuados]]</f>
        <v>0</v>
      </c>
      <c r="Q26" s="2"/>
      <c r="R26" s="2"/>
      <c r="S26" s="2"/>
    </row>
    <row r="27" spans="1:19" s="1" customFormat="1" ht="45" x14ac:dyDescent="0.25">
      <c r="A27" s="2">
        <v>26</v>
      </c>
      <c r="B27" s="26" t="s">
        <v>30</v>
      </c>
      <c r="C27" s="27">
        <v>18125430</v>
      </c>
      <c r="D27" s="6" t="s">
        <v>120</v>
      </c>
      <c r="E27" s="25">
        <v>11806667</v>
      </c>
      <c r="F27" s="10">
        <v>45677</v>
      </c>
      <c r="G27" s="10">
        <v>45677</v>
      </c>
      <c r="H27" s="2" t="str">
        <f>+NETWORKDAYS(Tabla132[[#This Row],[(F) Fecha Iniciación]],Tabla132[[#This Row],[(F) Fecha De Terminación]])&amp;" DIAS"</f>
        <v>116 DIAS</v>
      </c>
      <c r="I27" s="8"/>
      <c r="J27" s="2"/>
      <c r="K27" s="23"/>
      <c r="L27" s="28">
        <v>11806666</v>
      </c>
      <c r="M27" s="10">
        <v>45838</v>
      </c>
      <c r="N27" s="2"/>
      <c r="O27" s="37">
        <f>+Tabla132[[#This Row],[(D) Valor Pagos Efectuados]]/Tabla132[[#This Row],[(D) Valor Del Contrato]]</f>
        <v>0.99999991530209165</v>
      </c>
      <c r="P27" s="34">
        <f>+Tabla132[[#This Row],[(D) Valor Del Contrato]]-Tabla132[[#This Row],[(D) Valor Pagos Efectuados]]</f>
        <v>1</v>
      </c>
      <c r="Q27" s="2"/>
      <c r="R27" s="2"/>
      <c r="S27" s="2"/>
    </row>
    <row r="28" spans="1:19" s="1" customFormat="1" ht="60" x14ac:dyDescent="0.25">
      <c r="A28" s="2">
        <v>27</v>
      </c>
      <c r="B28" s="26" t="s">
        <v>43</v>
      </c>
      <c r="C28" s="27">
        <v>18129919</v>
      </c>
      <c r="D28" s="6" t="s">
        <v>121</v>
      </c>
      <c r="E28" s="25">
        <v>17710000</v>
      </c>
      <c r="F28" s="10">
        <v>45677</v>
      </c>
      <c r="G28" s="10">
        <v>45677</v>
      </c>
      <c r="H28" s="2" t="str">
        <f>+NETWORKDAYS(Tabla132[[#This Row],[(F) Fecha Iniciación]],Tabla132[[#This Row],[(F) Fecha De Terminación]])&amp;" DIAS"</f>
        <v>116 DIAS</v>
      </c>
      <c r="I28" s="8"/>
      <c r="J28" s="2"/>
      <c r="K28" s="23"/>
      <c r="L28" s="28">
        <v>17710000</v>
      </c>
      <c r="M28" s="10">
        <v>45838</v>
      </c>
      <c r="N28" s="6"/>
      <c r="O28" s="37">
        <f>+Tabla132[[#This Row],[(D) Valor Pagos Efectuados]]/Tabla132[[#This Row],[(D) Valor Del Contrato]]</f>
        <v>1</v>
      </c>
      <c r="P28" s="34">
        <f>+Tabla132[[#This Row],[(D) Valor Del Contrato]]-Tabla132[[#This Row],[(D) Valor Pagos Efectuados]]</f>
        <v>0</v>
      </c>
      <c r="Q28" s="2"/>
      <c r="R28" s="2"/>
      <c r="S28" s="2"/>
    </row>
    <row r="29" spans="1:19" s="1" customFormat="1" ht="45" x14ac:dyDescent="0.25">
      <c r="A29" s="9">
        <v>28</v>
      </c>
      <c r="B29" s="26" t="s">
        <v>89</v>
      </c>
      <c r="C29" s="27">
        <v>1085290864</v>
      </c>
      <c r="D29" s="6" t="s">
        <v>122</v>
      </c>
      <c r="E29" s="25">
        <v>17710000</v>
      </c>
      <c r="F29" s="10">
        <v>45677</v>
      </c>
      <c r="G29" s="10">
        <v>45678</v>
      </c>
      <c r="H29" s="2" t="str">
        <f>+NETWORKDAYS(Tabla132[[#This Row],[(F) Fecha Iniciación]],Tabla132[[#This Row],[(F) Fecha De Terminación]])&amp;" DIAS"</f>
        <v>116 DIAS</v>
      </c>
      <c r="I29" s="8"/>
      <c r="J29" s="2"/>
      <c r="K29" s="23"/>
      <c r="L29" s="28">
        <v>17710000</v>
      </c>
      <c r="M29" s="10">
        <v>45839</v>
      </c>
      <c r="N29" s="2"/>
      <c r="O29" s="37">
        <f>+Tabla132[[#This Row],[(D) Valor Pagos Efectuados]]/Tabla132[[#This Row],[(D) Valor Del Contrato]]</f>
        <v>1</v>
      </c>
      <c r="P29" s="34">
        <f>+Tabla132[[#This Row],[(D) Valor Del Contrato]]-Tabla132[[#This Row],[(D) Valor Pagos Efectuados]]</f>
        <v>0</v>
      </c>
      <c r="Q29" s="2"/>
      <c r="R29" s="2"/>
      <c r="S29" s="2"/>
    </row>
    <row r="30" spans="1:19" s="1" customFormat="1" ht="60" x14ac:dyDescent="0.25">
      <c r="A30" s="2">
        <v>30</v>
      </c>
      <c r="B30" s="26" t="s">
        <v>73</v>
      </c>
      <c r="C30" s="27">
        <v>1124865133</v>
      </c>
      <c r="D30" s="6" t="s">
        <v>123</v>
      </c>
      <c r="E30" s="25">
        <v>17710000</v>
      </c>
      <c r="F30" s="10">
        <v>45677</v>
      </c>
      <c r="G30" s="10">
        <v>45677</v>
      </c>
      <c r="H30" s="2" t="str">
        <f>+NETWORKDAYS(Tabla132[[#This Row],[(F) Fecha Iniciación]],Tabla132[[#This Row],[(F) Fecha De Terminación]])&amp;" DIAS"</f>
        <v>116 DIAS</v>
      </c>
      <c r="I30" s="8"/>
      <c r="J30" s="2"/>
      <c r="K30" s="23"/>
      <c r="L30" s="28">
        <v>17710000</v>
      </c>
      <c r="M30" s="10">
        <v>45838</v>
      </c>
      <c r="N30" s="2"/>
      <c r="O30" s="37">
        <f>+Tabla132[[#This Row],[(D) Valor Pagos Efectuados]]/Tabla132[[#This Row],[(D) Valor Del Contrato]]</f>
        <v>1</v>
      </c>
      <c r="P30" s="34">
        <f>+Tabla132[[#This Row],[(D) Valor Del Contrato]]-Tabla132[[#This Row],[(D) Valor Pagos Efectuados]]</f>
        <v>0</v>
      </c>
      <c r="Q30" s="2"/>
      <c r="R30" s="2"/>
      <c r="S30" s="2"/>
    </row>
    <row r="31" spans="1:19" s="1" customFormat="1" ht="60" x14ac:dyDescent="0.25">
      <c r="A31" s="9">
        <v>31</v>
      </c>
      <c r="B31" s="26" t="s">
        <v>363</v>
      </c>
      <c r="C31" s="27">
        <v>1124314677</v>
      </c>
      <c r="D31" s="6" t="s">
        <v>124</v>
      </c>
      <c r="E31" s="25">
        <v>17490000</v>
      </c>
      <c r="F31" s="10">
        <v>45679</v>
      </c>
      <c r="G31" s="10">
        <v>45679</v>
      </c>
      <c r="H31" s="2" t="str">
        <f>+NETWORKDAYS(Tabla132[[#This Row],[(F) Fecha Iniciación]],Tabla132[[#This Row],[(F) Fecha De Terminación]])&amp;" DIAS"</f>
        <v>114 DIAS</v>
      </c>
      <c r="I31" s="8"/>
      <c r="J31" s="2"/>
      <c r="K31" s="23"/>
      <c r="L31" s="28">
        <v>17490000</v>
      </c>
      <c r="M31" s="10">
        <v>45838</v>
      </c>
      <c r="N31" s="2"/>
      <c r="O31" s="37">
        <f>+Tabla132[[#This Row],[(D) Valor Pagos Efectuados]]/Tabla132[[#This Row],[(D) Valor Del Contrato]]</f>
        <v>1</v>
      </c>
      <c r="P31" s="34">
        <f>+Tabla132[[#This Row],[(D) Valor Del Contrato]]-Tabla132[[#This Row],[(D) Valor Pagos Efectuados]]</f>
        <v>0</v>
      </c>
      <c r="Q31" s="2"/>
      <c r="R31" s="2"/>
      <c r="S31" s="2"/>
    </row>
    <row r="32" spans="1:19" s="1" customFormat="1" ht="75" x14ac:dyDescent="0.25">
      <c r="A32" s="2">
        <v>32</v>
      </c>
      <c r="B32" s="26" t="s">
        <v>82</v>
      </c>
      <c r="C32" s="27">
        <v>79756768</v>
      </c>
      <c r="D32" s="6" t="s">
        <v>125</v>
      </c>
      <c r="E32" s="25">
        <v>17380000</v>
      </c>
      <c r="F32" s="10">
        <v>45680</v>
      </c>
      <c r="G32" s="10">
        <v>45680</v>
      </c>
      <c r="H32" s="2" t="str">
        <f>+NETWORKDAYS(Tabla132[[#This Row],[(F) Fecha Iniciación]],Tabla132[[#This Row],[(F) Fecha De Terminación]])&amp;" DIAS"</f>
        <v>113 DIAS</v>
      </c>
      <c r="I32" s="8"/>
      <c r="J32" s="2"/>
      <c r="K32" s="23"/>
      <c r="L32" s="28">
        <v>17380000</v>
      </c>
      <c r="M32" s="10">
        <v>45838</v>
      </c>
      <c r="N32" s="2"/>
      <c r="O32" s="37">
        <f>+Tabla132[[#This Row],[(D) Valor Pagos Efectuados]]/Tabla132[[#This Row],[(D) Valor Del Contrato]]</f>
        <v>1</v>
      </c>
      <c r="P32" s="34">
        <f>+Tabla132[[#This Row],[(D) Valor Del Contrato]]-Tabla132[[#This Row],[(D) Valor Pagos Efectuados]]</f>
        <v>0</v>
      </c>
      <c r="Q32" s="2"/>
      <c r="R32" s="2"/>
      <c r="S32" s="2"/>
    </row>
    <row r="33" spans="1:19" s="2" customFormat="1" ht="105" x14ac:dyDescent="0.25">
      <c r="A33" s="2">
        <v>33</v>
      </c>
      <c r="B33" s="26" t="s">
        <v>522</v>
      </c>
      <c r="C33" s="27" t="s">
        <v>520</v>
      </c>
      <c r="D33" s="6" t="s">
        <v>126</v>
      </c>
      <c r="E33" s="25" t="s">
        <v>521</v>
      </c>
      <c r="F33" s="10">
        <v>45681</v>
      </c>
      <c r="G33" s="10">
        <v>45707</v>
      </c>
      <c r="H33" s="2" t="str">
        <f>+NETWORKDAYS(Tabla132[[#This Row],[(F) Fecha Iniciación]],Tabla132[[#This Row],[(F) Fecha De Terminación]])&amp;" DIAS"</f>
        <v>303 DIAS</v>
      </c>
      <c r="I33" s="8">
        <v>45814</v>
      </c>
      <c r="J33" s="2" t="s">
        <v>84</v>
      </c>
      <c r="K33" s="23">
        <v>87660377</v>
      </c>
      <c r="L33" s="28">
        <v>0</v>
      </c>
      <c r="M33" s="10">
        <v>46130</v>
      </c>
      <c r="N33" s="10"/>
      <c r="O33" s="37" t="e">
        <f>+Tabla132[[#This Row],[(D) Valor Pagos Efectuados]]/Tabla132[[#This Row],[(D) Valor Del Contrato]]</f>
        <v>#VALUE!</v>
      </c>
      <c r="P33" s="34" t="e">
        <f>+Tabla132[[#This Row],[(D) Valor Del Contrato]]-Tabla132[[#This Row],[(D) Valor Pagos Efectuados]]</f>
        <v>#VALUE!</v>
      </c>
    </row>
    <row r="34" spans="1:19" s="1" customFormat="1" ht="60" x14ac:dyDescent="0.25">
      <c r="A34" s="9">
        <v>34</v>
      </c>
      <c r="B34" s="26" t="s">
        <v>27</v>
      </c>
      <c r="C34" s="27">
        <v>18126685</v>
      </c>
      <c r="D34" s="6" t="s">
        <v>24</v>
      </c>
      <c r="E34" s="25">
        <v>17270000</v>
      </c>
      <c r="F34" s="10">
        <v>45681</v>
      </c>
      <c r="G34" s="10">
        <v>45681</v>
      </c>
      <c r="H34" s="2" t="str">
        <f>+NETWORKDAYS(Tabla132[[#This Row],[(F) Fecha Iniciación]],Tabla132[[#This Row],[(F) Fecha De Terminación]])&amp;" DIAS"</f>
        <v>112 DIAS</v>
      </c>
      <c r="I34" s="8"/>
      <c r="J34" s="2"/>
      <c r="K34" s="23"/>
      <c r="L34" s="28">
        <v>17270000</v>
      </c>
      <c r="M34" s="10">
        <v>45838</v>
      </c>
      <c r="N34" s="2"/>
      <c r="O34" s="37">
        <f>+Tabla132[[#This Row],[(D) Valor Pagos Efectuados]]/Tabla132[[#This Row],[(D) Valor Del Contrato]]</f>
        <v>1</v>
      </c>
      <c r="P34" s="34">
        <f>+Tabla132[[#This Row],[(D) Valor Del Contrato]]-Tabla132[[#This Row],[(D) Valor Pagos Efectuados]]</f>
        <v>0</v>
      </c>
      <c r="Q34" s="2"/>
      <c r="R34" s="2"/>
      <c r="S34" s="2"/>
    </row>
    <row r="35" spans="1:19" s="1" customFormat="1" ht="60" x14ac:dyDescent="0.25">
      <c r="A35" s="2">
        <v>35</v>
      </c>
      <c r="B35" s="26" t="s">
        <v>51</v>
      </c>
      <c r="C35" s="27">
        <v>27474748</v>
      </c>
      <c r="D35" s="6" t="s">
        <v>127</v>
      </c>
      <c r="E35" s="25">
        <v>12320000</v>
      </c>
      <c r="F35" s="10">
        <v>45684</v>
      </c>
      <c r="G35" s="10">
        <v>45684</v>
      </c>
      <c r="H35" s="2" t="str">
        <f>+NETWORKDAYS(Tabla132[[#This Row],[(F) Fecha Iniciación]],Tabla132[[#This Row],[(F) Fecha De Terminación]])&amp;" DIAS"</f>
        <v>111 DIAS</v>
      </c>
      <c r="I35" s="8"/>
      <c r="J35" s="2"/>
      <c r="K35" s="23"/>
      <c r="L35" s="28">
        <v>12320000</v>
      </c>
      <c r="M35" s="10">
        <v>45838</v>
      </c>
      <c r="N35" s="2"/>
      <c r="O35" s="37">
        <f>+Tabla132[[#This Row],[(D) Valor Pagos Efectuados]]/Tabla132[[#This Row],[(D) Valor Del Contrato]]</f>
        <v>1</v>
      </c>
      <c r="P35" s="34">
        <f>+Tabla132[[#This Row],[(D) Valor Del Contrato]]-Tabla132[[#This Row],[(D) Valor Pagos Efectuados]]</f>
        <v>0</v>
      </c>
      <c r="Q35" s="2"/>
      <c r="R35" s="2"/>
      <c r="S35" s="2"/>
    </row>
    <row r="36" spans="1:19" s="1" customFormat="1" ht="45" x14ac:dyDescent="0.25">
      <c r="A36" s="2">
        <v>36</v>
      </c>
      <c r="B36" s="26" t="s">
        <v>50</v>
      </c>
      <c r="C36" s="27">
        <v>30351338</v>
      </c>
      <c r="D36" s="6" t="s">
        <v>128</v>
      </c>
      <c r="E36" s="25">
        <v>16940000</v>
      </c>
      <c r="F36" s="10">
        <v>45684</v>
      </c>
      <c r="G36" s="10">
        <v>45684</v>
      </c>
      <c r="H36" s="2" t="str">
        <f>+NETWORKDAYS(Tabla132[[#This Row],[(F) Fecha Iniciación]],Tabla132[[#This Row],[(F) Fecha De Terminación]])&amp;" DIAS"</f>
        <v>111 DIAS</v>
      </c>
      <c r="I36" s="8"/>
      <c r="J36" s="2"/>
      <c r="K36" s="23"/>
      <c r="L36" s="28">
        <v>16940000</v>
      </c>
      <c r="M36" s="10">
        <v>45838</v>
      </c>
      <c r="N36" s="8"/>
      <c r="O36" s="37">
        <f>+Tabla132[[#This Row],[(D) Valor Pagos Efectuados]]/Tabla132[[#This Row],[(D) Valor Del Contrato]]</f>
        <v>1</v>
      </c>
      <c r="P36" s="34">
        <f>+Tabla132[[#This Row],[(D) Valor Del Contrato]]-Tabla132[[#This Row],[(D) Valor Pagos Efectuados]]</f>
        <v>0</v>
      </c>
      <c r="Q36" s="2"/>
      <c r="R36" s="2"/>
      <c r="S36" s="2"/>
    </row>
    <row r="37" spans="1:19" s="1" customFormat="1" ht="60" x14ac:dyDescent="0.25">
      <c r="A37" s="9">
        <v>37</v>
      </c>
      <c r="B37" s="26" t="s">
        <v>54</v>
      </c>
      <c r="C37" s="27">
        <v>1085687061</v>
      </c>
      <c r="D37" s="6" t="s">
        <v>129</v>
      </c>
      <c r="E37" s="25">
        <v>16940000</v>
      </c>
      <c r="F37" s="10">
        <v>45684</v>
      </c>
      <c r="G37" s="10">
        <v>45684</v>
      </c>
      <c r="H37" s="2" t="str">
        <f>+NETWORKDAYS(Tabla132[[#This Row],[(F) Fecha Iniciación]],Tabla132[[#This Row],[(F) Fecha De Terminación]])&amp;" DIAS"</f>
        <v>111 DIAS</v>
      </c>
      <c r="I37" s="8"/>
      <c r="J37" s="2"/>
      <c r="K37" s="23"/>
      <c r="L37" s="28">
        <v>16940000</v>
      </c>
      <c r="M37" s="10">
        <v>45838</v>
      </c>
      <c r="N37" s="2"/>
      <c r="O37" s="37">
        <f>+Tabla132[[#This Row],[(D) Valor Pagos Efectuados]]/Tabla132[[#This Row],[(D) Valor Del Contrato]]</f>
        <v>1</v>
      </c>
      <c r="P37" s="34">
        <f>+Tabla132[[#This Row],[(D) Valor Del Contrato]]-Tabla132[[#This Row],[(D) Valor Pagos Efectuados]]</f>
        <v>0</v>
      </c>
      <c r="Q37" s="2"/>
      <c r="R37" s="2"/>
      <c r="S37" s="2"/>
    </row>
    <row r="38" spans="1:19" s="1" customFormat="1" ht="75" x14ac:dyDescent="0.25">
      <c r="A38" s="2">
        <v>38</v>
      </c>
      <c r="B38" s="26" t="s">
        <v>66</v>
      </c>
      <c r="C38" s="27">
        <v>69009600</v>
      </c>
      <c r="D38" s="6" t="s">
        <v>130</v>
      </c>
      <c r="E38" s="25">
        <v>12320000</v>
      </c>
      <c r="F38" s="10">
        <v>45684</v>
      </c>
      <c r="G38" s="10">
        <v>45684</v>
      </c>
      <c r="H38" s="2" t="str">
        <f>+NETWORKDAYS(Tabla132[[#This Row],[(F) Fecha Iniciación]],Tabla132[[#This Row],[(F) Fecha De Terminación]])&amp;" DIAS"</f>
        <v>111 DIAS</v>
      </c>
      <c r="I38" s="8"/>
      <c r="J38" s="2"/>
      <c r="K38" s="23"/>
      <c r="L38" s="28">
        <v>12320000</v>
      </c>
      <c r="M38" s="10">
        <v>45838</v>
      </c>
      <c r="N38" s="2"/>
      <c r="O38" s="37">
        <f>+Tabla132[[#This Row],[(D) Valor Pagos Efectuados]]/Tabla132[[#This Row],[(D) Valor Del Contrato]]</f>
        <v>1</v>
      </c>
      <c r="P38" s="34">
        <f>+Tabla132[[#This Row],[(D) Valor Del Contrato]]-Tabla132[[#This Row],[(D) Valor Pagos Efectuados]]</f>
        <v>0</v>
      </c>
      <c r="Q38" s="2"/>
      <c r="R38" s="2"/>
      <c r="S38" s="2"/>
    </row>
    <row r="39" spans="1:19" s="1" customFormat="1" ht="75" x14ac:dyDescent="0.25">
      <c r="A39" s="2">
        <v>39</v>
      </c>
      <c r="B39" s="26" t="s">
        <v>49</v>
      </c>
      <c r="C39" s="27">
        <v>1110581086</v>
      </c>
      <c r="D39" s="6" t="s">
        <v>131</v>
      </c>
      <c r="E39" s="25">
        <v>16940000</v>
      </c>
      <c r="F39" s="10">
        <v>45684</v>
      </c>
      <c r="G39" s="10">
        <v>45684</v>
      </c>
      <c r="H39" s="2" t="str">
        <f>+NETWORKDAYS(Tabla132[[#This Row],[(F) Fecha Iniciación]],Tabla132[[#This Row],[(F) Fecha De Terminación]])&amp;" DIAS"</f>
        <v>111 DIAS</v>
      </c>
      <c r="I39" s="8"/>
      <c r="J39" s="2"/>
      <c r="K39" s="23"/>
      <c r="L39" s="28">
        <v>16940000</v>
      </c>
      <c r="M39" s="10">
        <v>45838</v>
      </c>
      <c r="N39" s="6"/>
      <c r="O39" s="37">
        <f>+Tabla132[[#This Row],[(D) Valor Pagos Efectuados]]/Tabla132[[#This Row],[(D) Valor Del Contrato]]</f>
        <v>1</v>
      </c>
      <c r="P39" s="34">
        <f>+Tabla132[[#This Row],[(D) Valor Del Contrato]]-Tabla132[[#This Row],[(D) Valor Pagos Efectuados]]</f>
        <v>0</v>
      </c>
      <c r="Q39" s="2"/>
      <c r="R39" s="2"/>
      <c r="S39" s="2"/>
    </row>
    <row r="40" spans="1:19" s="1" customFormat="1" ht="90" x14ac:dyDescent="0.25">
      <c r="A40" s="9">
        <v>40</v>
      </c>
      <c r="B40" s="26" t="s">
        <v>39</v>
      </c>
      <c r="C40" s="27">
        <v>1061755869</v>
      </c>
      <c r="D40" s="6" t="s">
        <v>132</v>
      </c>
      <c r="E40" s="25">
        <v>16940000</v>
      </c>
      <c r="F40" s="10">
        <v>45684</v>
      </c>
      <c r="G40" s="10">
        <v>45684</v>
      </c>
      <c r="H40" s="2" t="str">
        <f>+NETWORKDAYS(Tabla132[[#This Row],[(F) Fecha Iniciación]],Tabla132[[#This Row],[(F) Fecha De Terminación]])&amp;" DIAS"</f>
        <v>111 DIAS</v>
      </c>
      <c r="I40" s="8"/>
      <c r="J40" s="2"/>
      <c r="K40" s="23"/>
      <c r="L40" s="28">
        <v>16940000</v>
      </c>
      <c r="M40" s="10">
        <v>45838</v>
      </c>
      <c r="N40" s="2"/>
      <c r="O40" s="37">
        <f>+Tabla132[[#This Row],[(D) Valor Pagos Efectuados]]/Tabla132[[#This Row],[(D) Valor Del Contrato]]</f>
        <v>1</v>
      </c>
      <c r="P40" s="34">
        <f>+Tabla132[[#This Row],[(D) Valor Del Contrato]]-Tabla132[[#This Row],[(D) Valor Pagos Efectuados]]</f>
        <v>0</v>
      </c>
      <c r="Q40" s="2"/>
      <c r="R40" s="2"/>
      <c r="S40" s="2"/>
    </row>
    <row r="41" spans="1:19" s="1" customFormat="1" ht="45" x14ac:dyDescent="0.25">
      <c r="A41" s="2">
        <v>41</v>
      </c>
      <c r="B41" s="26" t="s">
        <v>69</v>
      </c>
      <c r="C41" s="27">
        <v>18130359</v>
      </c>
      <c r="D41" s="6" t="s">
        <v>133</v>
      </c>
      <c r="E41" s="25">
        <v>16940000</v>
      </c>
      <c r="F41" s="10">
        <v>45684</v>
      </c>
      <c r="G41" s="10">
        <v>45685</v>
      </c>
      <c r="H41" s="2" t="str">
        <f>+NETWORKDAYS(Tabla132[[#This Row],[(F) Fecha Iniciación]],Tabla132[[#This Row],[(F) Fecha De Terminación]])&amp;" DIAS"</f>
        <v>111 DIAS</v>
      </c>
      <c r="I41" s="8"/>
      <c r="J41" s="2"/>
      <c r="K41" s="23"/>
      <c r="L41" s="28">
        <v>16940000</v>
      </c>
      <c r="M41" s="10">
        <v>45839</v>
      </c>
      <c r="N41" s="2"/>
      <c r="O41" s="37">
        <f>+Tabla132[[#This Row],[(D) Valor Pagos Efectuados]]/Tabla132[[#This Row],[(D) Valor Del Contrato]]</f>
        <v>1</v>
      </c>
      <c r="P41" s="34">
        <f>+Tabla132[[#This Row],[(D) Valor Del Contrato]]-Tabla132[[#This Row],[(D) Valor Pagos Efectuados]]</f>
        <v>0</v>
      </c>
      <c r="Q41" s="2"/>
      <c r="R41" s="2"/>
      <c r="S41" s="2"/>
    </row>
    <row r="42" spans="1:19" s="1" customFormat="1" ht="90" x14ac:dyDescent="0.25">
      <c r="A42" s="2">
        <v>42</v>
      </c>
      <c r="B42" s="26" t="s">
        <v>364</v>
      </c>
      <c r="C42" s="27">
        <v>69006033</v>
      </c>
      <c r="D42" s="6" t="s">
        <v>134</v>
      </c>
      <c r="E42" s="25">
        <v>10953333</v>
      </c>
      <c r="F42" s="10">
        <v>45684</v>
      </c>
      <c r="G42" s="10">
        <v>45686</v>
      </c>
      <c r="H42" s="2" t="str">
        <f>+NETWORKDAYS(Tabla132[[#This Row],[(F) Fecha Iniciación]],Tabla132[[#This Row],[(F) Fecha De Terminación]])&amp;" DIAS"</f>
        <v>76 DIAS</v>
      </c>
      <c r="I42" s="8"/>
      <c r="J42" s="2"/>
      <c r="K42" s="23"/>
      <c r="L42" s="28">
        <v>10953333</v>
      </c>
      <c r="M42" s="10">
        <v>45791</v>
      </c>
      <c r="N42" s="2"/>
      <c r="O42" s="37">
        <f>+Tabla132[[#This Row],[(D) Valor Pagos Efectuados]]/Tabla132[[#This Row],[(D) Valor Del Contrato]]</f>
        <v>1</v>
      </c>
      <c r="P42" s="34">
        <f>+Tabla132[[#This Row],[(D) Valor Del Contrato]]-Tabla132[[#This Row],[(D) Valor Pagos Efectuados]]</f>
        <v>0</v>
      </c>
      <c r="Q42" s="2"/>
      <c r="R42" s="2"/>
      <c r="S42" s="2"/>
    </row>
    <row r="43" spans="1:19" s="2" customFormat="1" ht="90" x14ac:dyDescent="0.25">
      <c r="A43" s="9">
        <v>43</v>
      </c>
      <c r="B43" s="26" t="s">
        <v>365</v>
      </c>
      <c r="C43" s="27">
        <v>1121148551</v>
      </c>
      <c r="D43" s="6" t="s">
        <v>135</v>
      </c>
      <c r="E43" s="25">
        <v>0</v>
      </c>
      <c r="F43" s="10">
        <v>45700</v>
      </c>
      <c r="G43" s="10">
        <v>45700</v>
      </c>
      <c r="H43" s="2" t="str">
        <f>+NETWORKDAYS(Tabla132[[#This Row],[(F) Fecha Iniciación]],Tabla132[[#This Row],[(F) Fecha De Terminación]])&amp;" DIAS"</f>
        <v>108 DIAS</v>
      </c>
      <c r="I43" s="8"/>
      <c r="K43" s="23"/>
      <c r="L43" s="28" t="s">
        <v>14</v>
      </c>
      <c r="M43" s="10">
        <v>45849</v>
      </c>
      <c r="O43" s="37" t="e">
        <f>+Tabla132[[#This Row],[(D) Valor Pagos Efectuados]]/Tabla132[[#This Row],[(D) Valor Del Contrato]]</f>
        <v>#VALUE!</v>
      </c>
      <c r="P43" s="34" t="e">
        <f>+Tabla132[[#This Row],[(D) Valor Del Contrato]]-Tabla132[[#This Row],[(D) Valor Pagos Efectuados]]</f>
        <v>#VALUE!</v>
      </c>
    </row>
    <row r="44" spans="1:19" s="1" customFormat="1" ht="60" x14ac:dyDescent="0.25">
      <c r="A44" s="2">
        <v>44</v>
      </c>
      <c r="B44" s="26" t="s">
        <v>63</v>
      </c>
      <c r="C44" s="27">
        <v>97471190</v>
      </c>
      <c r="D44" s="6" t="s">
        <v>136</v>
      </c>
      <c r="E44" s="25">
        <v>10720000</v>
      </c>
      <c r="F44" s="10">
        <v>45691</v>
      </c>
      <c r="G44" s="10">
        <v>45691</v>
      </c>
      <c r="H44" s="2" t="str">
        <f>+NETWORKDAYS(Tabla132[[#This Row],[(F) Fecha Iniciación]],Tabla132[[#This Row],[(F) Fecha De Terminación]])&amp;" DIAS"</f>
        <v>96 DIAS</v>
      </c>
      <c r="I44" s="8"/>
      <c r="J44" s="2"/>
      <c r="K44" s="23"/>
      <c r="L44" s="28">
        <v>10720000</v>
      </c>
      <c r="M44" s="10">
        <v>45824</v>
      </c>
      <c r="N44" s="2"/>
      <c r="O44" s="37">
        <f>+Tabla132[[#This Row],[(D) Valor Pagos Efectuados]]/Tabla132[[#This Row],[(D) Valor Del Contrato]]</f>
        <v>1</v>
      </c>
      <c r="P44" s="34">
        <f>+Tabla132[[#This Row],[(D) Valor Del Contrato]]-Tabla132[[#This Row],[(D) Valor Pagos Efectuados]]</f>
        <v>0</v>
      </c>
      <c r="Q44" s="2"/>
      <c r="R44" s="2"/>
      <c r="S44" s="2"/>
    </row>
    <row r="45" spans="1:19" s="1" customFormat="1" ht="75" x14ac:dyDescent="0.25">
      <c r="A45" s="2">
        <v>45</v>
      </c>
      <c r="B45" s="26" t="s">
        <v>59</v>
      </c>
      <c r="C45" s="27">
        <v>18123671</v>
      </c>
      <c r="D45" s="6" t="s">
        <v>137</v>
      </c>
      <c r="E45" s="25">
        <v>10720000</v>
      </c>
      <c r="F45" s="10">
        <v>45691</v>
      </c>
      <c r="G45" s="10">
        <v>45691</v>
      </c>
      <c r="H45" s="2" t="str">
        <f>+NETWORKDAYS(Tabla132[[#This Row],[(F) Fecha Iniciación]],Tabla132[[#This Row],[(F) Fecha De Terminación]])&amp;" DIAS"</f>
        <v>96 DIAS</v>
      </c>
      <c r="I45" s="8"/>
      <c r="J45" s="2"/>
      <c r="K45" s="23"/>
      <c r="L45" s="28">
        <v>10720000</v>
      </c>
      <c r="M45" s="10">
        <v>45824</v>
      </c>
      <c r="N45" s="2"/>
      <c r="O45" s="37">
        <f>+Tabla132[[#This Row],[(D) Valor Pagos Efectuados]]/Tabla132[[#This Row],[(D) Valor Del Contrato]]</f>
        <v>1</v>
      </c>
      <c r="P45" s="34">
        <f>+Tabla132[[#This Row],[(D) Valor Del Contrato]]-Tabla132[[#This Row],[(D) Valor Pagos Efectuados]]</f>
        <v>0</v>
      </c>
      <c r="Q45" s="2"/>
      <c r="R45" s="2"/>
      <c r="S45" s="2"/>
    </row>
    <row r="46" spans="1:19" s="1" customFormat="1" ht="60" x14ac:dyDescent="0.25">
      <c r="A46" s="9">
        <v>46</v>
      </c>
      <c r="B46" s="26" t="s">
        <v>56</v>
      </c>
      <c r="C46" s="27">
        <v>37720718</v>
      </c>
      <c r="D46" s="6" t="s">
        <v>138</v>
      </c>
      <c r="E46" s="25">
        <v>10720000</v>
      </c>
      <c r="F46" s="10">
        <v>45691</v>
      </c>
      <c r="G46" s="10">
        <v>45691</v>
      </c>
      <c r="H46" s="2" t="str">
        <f>+NETWORKDAYS(Tabla132[[#This Row],[(F) Fecha Iniciación]],Tabla132[[#This Row],[(F) Fecha De Terminación]])&amp;" DIAS"</f>
        <v>96 DIAS</v>
      </c>
      <c r="I46" s="8"/>
      <c r="J46" s="2"/>
      <c r="K46" s="23"/>
      <c r="L46" s="28">
        <v>10720000</v>
      </c>
      <c r="M46" s="10">
        <v>45824</v>
      </c>
      <c r="N46" s="2"/>
      <c r="O46" s="37">
        <f>+Tabla132[[#This Row],[(D) Valor Pagos Efectuados]]/Tabla132[[#This Row],[(D) Valor Del Contrato]]</f>
        <v>1</v>
      </c>
      <c r="P46" s="34">
        <f>+Tabla132[[#This Row],[(D) Valor Del Contrato]]-Tabla132[[#This Row],[(D) Valor Pagos Efectuados]]</f>
        <v>0</v>
      </c>
      <c r="Q46" s="2"/>
      <c r="R46" s="2"/>
      <c r="S46" s="2"/>
    </row>
    <row r="47" spans="1:19" s="1" customFormat="1" ht="60" x14ac:dyDescent="0.25">
      <c r="A47" s="2">
        <v>47</v>
      </c>
      <c r="B47" s="26" t="s">
        <v>57</v>
      </c>
      <c r="C47" s="27">
        <v>69005415</v>
      </c>
      <c r="D47" s="6" t="s">
        <v>139</v>
      </c>
      <c r="E47" s="25">
        <v>9826667</v>
      </c>
      <c r="F47" s="10">
        <v>45691</v>
      </c>
      <c r="G47" s="10">
        <v>45692</v>
      </c>
      <c r="H47" s="2" t="str">
        <f>+NETWORKDAYS(Tabla132[[#This Row],[(F) Fecha Iniciación]],Tabla132[[#This Row],[(F) Fecha De Terminación]])&amp;" DIAS"</f>
        <v>96 DIAS</v>
      </c>
      <c r="I47" s="8"/>
      <c r="J47" s="2"/>
      <c r="K47" s="23"/>
      <c r="L47" s="28">
        <v>9826667</v>
      </c>
      <c r="M47" s="10">
        <v>45825</v>
      </c>
      <c r="N47" s="2"/>
      <c r="O47" s="37">
        <f>+Tabla132[[#This Row],[(D) Valor Pagos Efectuados]]/Tabla132[[#This Row],[(D) Valor Del Contrato]]</f>
        <v>1</v>
      </c>
      <c r="P47" s="34">
        <f>+Tabla132[[#This Row],[(D) Valor Del Contrato]]-Tabla132[[#This Row],[(D) Valor Pagos Efectuados]]</f>
        <v>0</v>
      </c>
      <c r="Q47" s="2"/>
      <c r="R47" s="2"/>
      <c r="S47" s="2"/>
    </row>
    <row r="48" spans="1:19" s="1" customFormat="1" ht="60" x14ac:dyDescent="0.25">
      <c r="A48" s="2">
        <v>48</v>
      </c>
      <c r="B48" s="26" t="s">
        <v>64</v>
      </c>
      <c r="C48" s="27">
        <v>1120217820</v>
      </c>
      <c r="D48" s="6" t="s">
        <v>140</v>
      </c>
      <c r="E48" s="25">
        <v>14740000</v>
      </c>
      <c r="F48" s="10">
        <v>45691</v>
      </c>
      <c r="G48" s="10">
        <v>45691</v>
      </c>
      <c r="H48" s="2" t="str">
        <f>+NETWORKDAYS(Tabla132[[#This Row],[(F) Fecha Iniciación]],Tabla132[[#This Row],[(F) Fecha De Terminación]])&amp;" DIAS"</f>
        <v>96 DIAS</v>
      </c>
      <c r="I48" s="8"/>
      <c r="J48" s="2"/>
      <c r="K48" s="23"/>
      <c r="L48" s="28">
        <v>14740000</v>
      </c>
      <c r="M48" s="10">
        <v>45824</v>
      </c>
      <c r="N48" s="2"/>
      <c r="O48" s="37">
        <f>+Tabla132[[#This Row],[(D) Valor Pagos Efectuados]]/Tabla132[[#This Row],[(D) Valor Del Contrato]]</f>
        <v>1</v>
      </c>
      <c r="P48" s="34">
        <f>+Tabla132[[#This Row],[(D) Valor Del Contrato]]-Tabla132[[#This Row],[(D) Valor Pagos Efectuados]]</f>
        <v>0</v>
      </c>
      <c r="Q48" s="2"/>
      <c r="R48" s="2"/>
      <c r="S48" s="2"/>
    </row>
    <row r="49" spans="1:19" s="1" customFormat="1" ht="75" x14ac:dyDescent="0.25">
      <c r="A49" s="9">
        <v>49</v>
      </c>
      <c r="B49" s="26" t="s">
        <v>366</v>
      </c>
      <c r="C49" s="27">
        <v>69008156</v>
      </c>
      <c r="D49" s="6" t="s">
        <v>141</v>
      </c>
      <c r="E49" s="25">
        <v>16280000</v>
      </c>
      <c r="F49" s="10">
        <v>45691</v>
      </c>
      <c r="G49" s="10">
        <v>45691</v>
      </c>
      <c r="H49" s="2" t="str">
        <f>+NETWORKDAYS(Tabla132[[#This Row],[(F) Fecha Iniciación]],Tabla132[[#This Row],[(F) Fecha De Terminación]])&amp;" DIAS"</f>
        <v>106 DIAS</v>
      </c>
      <c r="I49" s="8"/>
      <c r="J49" s="2"/>
      <c r="K49" s="23"/>
      <c r="L49" s="28">
        <v>16280000</v>
      </c>
      <c r="M49" s="10">
        <v>45838</v>
      </c>
      <c r="N49" s="2"/>
      <c r="O49" s="37">
        <f>+Tabla132[[#This Row],[(D) Valor Pagos Efectuados]]/Tabla132[[#This Row],[(D) Valor Del Contrato]]</f>
        <v>1</v>
      </c>
      <c r="P49" s="34">
        <f>+Tabla132[[#This Row],[(D) Valor Del Contrato]]-Tabla132[[#This Row],[(D) Valor Pagos Efectuados]]</f>
        <v>0</v>
      </c>
      <c r="Q49" s="2"/>
      <c r="R49" s="2"/>
      <c r="S49" s="2"/>
    </row>
    <row r="50" spans="1:19" s="1" customFormat="1" ht="60" x14ac:dyDescent="0.25">
      <c r="A50" s="2">
        <v>50</v>
      </c>
      <c r="B50" s="26" t="s">
        <v>61</v>
      </c>
      <c r="C50" s="27">
        <v>1085307020</v>
      </c>
      <c r="D50" s="6" t="s">
        <v>142</v>
      </c>
      <c r="E50" s="25">
        <v>14740000</v>
      </c>
      <c r="F50" s="10">
        <v>45692</v>
      </c>
      <c r="G50" s="10">
        <v>45692</v>
      </c>
      <c r="H50" s="2" t="str">
        <f>+NETWORKDAYS(Tabla132[[#This Row],[(F) Fecha Iniciación]],Tabla132[[#This Row],[(F) Fecha De Terminación]])&amp;" DIAS"</f>
        <v>96 DIAS</v>
      </c>
      <c r="I50" s="8"/>
      <c r="J50" s="2"/>
      <c r="K50" s="23"/>
      <c r="L50" s="28">
        <v>14740000</v>
      </c>
      <c r="M50" s="10">
        <v>45825</v>
      </c>
      <c r="N50" s="2"/>
      <c r="O50" s="37">
        <f>+Tabla132[[#This Row],[(D) Valor Pagos Efectuados]]/Tabla132[[#This Row],[(D) Valor Del Contrato]]</f>
        <v>1</v>
      </c>
      <c r="P50" s="34">
        <f>+Tabla132[[#This Row],[(D) Valor Del Contrato]]-Tabla132[[#This Row],[(D) Valor Pagos Efectuados]]</f>
        <v>0</v>
      </c>
      <c r="Q50" s="2"/>
      <c r="R50" s="2"/>
      <c r="S50" s="2"/>
    </row>
    <row r="51" spans="1:19" s="1" customFormat="1" ht="60" x14ac:dyDescent="0.25">
      <c r="A51" s="2">
        <v>51</v>
      </c>
      <c r="B51" s="26" t="s">
        <v>53</v>
      </c>
      <c r="C51" s="27">
        <v>18128943</v>
      </c>
      <c r="D51" s="6" t="s">
        <v>143</v>
      </c>
      <c r="E51" s="25">
        <v>14740000</v>
      </c>
      <c r="F51" s="10">
        <v>45691</v>
      </c>
      <c r="G51" s="10">
        <v>45691</v>
      </c>
      <c r="H51" s="2" t="str">
        <f>+NETWORKDAYS(Tabla132[[#This Row],[(F) Fecha Iniciación]],Tabla132[[#This Row],[(F) Fecha De Terminación]])&amp;" DIAS"</f>
        <v>96 DIAS</v>
      </c>
      <c r="I51" s="8"/>
      <c r="J51" s="2"/>
      <c r="K51" s="23"/>
      <c r="L51" s="28">
        <v>14740000</v>
      </c>
      <c r="M51" s="10">
        <v>45824</v>
      </c>
      <c r="N51" s="6"/>
      <c r="O51" s="37">
        <f>+Tabla132[[#This Row],[(D) Valor Pagos Efectuados]]/Tabla132[[#This Row],[(D) Valor Del Contrato]]</f>
        <v>1</v>
      </c>
      <c r="P51" s="34">
        <f>+Tabla132[[#This Row],[(D) Valor Del Contrato]]-Tabla132[[#This Row],[(D) Valor Pagos Efectuados]]</f>
        <v>0</v>
      </c>
      <c r="Q51" s="2"/>
      <c r="R51" s="2"/>
      <c r="S51" s="2"/>
    </row>
    <row r="52" spans="1:19" s="1" customFormat="1" ht="75" x14ac:dyDescent="0.25">
      <c r="A52" s="9">
        <v>52</v>
      </c>
      <c r="B52" s="26" t="s">
        <v>52</v>
      </c>
      <c r="C52" s="27">
        <v>1085338080</v>
      </c>
      <c r="D52" s="6" t="s">
        <v>144</v>
      </c>
      <c r="E52" s="25">
        <v>14740000</v>
      </c>
      <c r="F52" s="10">
        <v>45691</v>
      </c>
      <c r="G52" s="10">
        <v>45691</v>
      </c>
      <c r="H52" s="2" t="str">
        <f>+NETWORKDAYS(Tabla132[[#This Row],[(F) Fecha Iniciación]],Tabla132[[#This Row],[(F) Fecha De Terminación]])&amp;" DIAS"</f>
        <v>96 DIAS</v>
      </c>
      <c r="I52" s="8"/>
      <c r="J52" s="2"/>
      <c r="K52" s="23"/>
      <c r="L52" s="28">
        <v>14740000</v>
      </c>
      <c r="M52" s="10">
        <v>45824</v>
      </c>
      <c r="N52" s="6"/>
      <c r="O52" s="37">
        <f>+Tabla132[[#This Row],[(D) Valor Pagos Efectuados]]/Tabla132[[#This Row],[(D) Valor Del Contrato]]</f>
        <v>1</v>
      </c>
      <c r="P52" s="34">
        <f>+Tabla132[[#This Row],[(D) Valor Del Contrato]]-Tabla132[[#This Row],[(D) Valor Pagos Efectuados]]</f>
        <v>0</v>
      </c>
      <c r="Q52" s="2"/>
      <c r="R52" s="2"/>
      <c r="S52" s="2"/>
    </row>
    <row r="53" spans="1:19" s="1" customFormat="1" ht="60" x14ac:dyDescent="0.25">
      <c r="A53" s="2">
        <v>53</v>
      </c>
      <c r="B53" s="26" t="s">
        <v>60</v>
      </c>
      <c r="C53" s="27">
        <v>1059901527</v>
      </c>
      <c r="D53" s="6" t="s">
        <v>145</v>
      </c>
      <c r="E53" s="25">
        <v>14740000</v>
      </c>
      <c r="F53" s="10">
        <v>45691</v>
      </c>
      <c r="G53" s="10">
        <v>45691</v>
      </c>
      <c r="H53" s="2" t="str">
        <f>+NETWORKDAYS(Tabla132[[#This Row],[(F) Fecha Iniciación]],Tabla132[[#This Row],[(F) Fecha De Terminación]])&amp;" DIAS"</f>
        <v>96 DIAS</v>
      </c>
      <c r="I53" s="8"/>
      <c r="J53" s="2"/>
      <c r="K53" s="23"/>
      <c r="L53" s="28">
        <v>14740000</v>
      </c>
      <c r="M53" s="10">
        <v>45824</v>
      </c>
      <c r="N53" s="2"/>
      <c r="O53" s="37">
        <f>+Tabla132[[#This Row],[(D) Valor Pagos Efectuados]]/Tabla132[[#This Row],[(D) Valor Del Contrato]]</f>
        <v>1</v>
      </c>
      <c r="P53" s="34">
        <f>+Tabla132[[#This Row],[(D) Valor Del Contrato]]-Tabla132[[#This Row],[(D) Valor Pagos Efectuados]]</f>
        <v>0</v>
      </c>
      <c r="Q53" s="2"/>
      <c r="R53" s="2"/>
      <c r="S53" s="2"/>
    </row>
    <row r="54" spans="1:19" s="1" customFormat="1" ht="45" x14ac:dyDescent="0.25">
      <c r="A54" s="2">
        <v>54</v>
      </c>
      <c r="B54" s="26" t="s">
        <v>45</v>
      </c>
      <c r="C54" s="27">
        <v>1123306884</v>
      </c>
      <c r="D54" s="6" t="s">
        <v>146</v>
      </c>
      <c r="E54" s="25">
        <v>9900000</v>
      </c>
      <c r="F54" s="10">
        <v>45691</v>
      </c>
      <c r="G54" s="10">
        <v>45693</v>
      </c>
      <c r="H54" s="2" t="str">
        <f>+NETWORKDAYS(Tabla132[[#This Row],[(F) Fecha Iniciación]],Tabla132[[#This Row],[(F) Fecha De Terminación]])&amp;" DIAS"</f>
        <v>63 DIAS</v>
      </c>
      <c r="I54" s="8"/>
      <c r="J54" s="2"/>
      <c r="K54" s="23"/>
      <c r="L54" s="28">
        <v>9900000</v>
      </c>
      <c r="M54" s="10">
        <v>45781</v>
      </c>
      <c r="N54" s="2"/>
      <c r="O54" s="37">
        <f>+Tabla132[[#This Row],[(D) Valor Pagos Efectuados]]/Tabla132[[#This Row],[(D) Valor Del Contrato]]</f>
        <v>1</v>
      </c>
      <c r="P54" s="34">
        <f>+Tabla132[[#This Row],[(D) Valor Del Contrato]]-Tabla132[[#This Row],[(D) Valor Pagos Efectuados]]</f>
        <v>0</v>
      </c>
      <c r="Q54" s="2"/>
      <c r="R54" s="2"/>
      <c r="S54" s="2"/>
    </row>
    <row r="55" spans="1:19" s="1" customFormat="1" ht="60" x14ac:dyDescent="0.25">
      <c r="A55" s="9">
        <v>55</v>
      </c>
      <c r="B55" s="26" t="s">
        <v>48</v>
      </c>
      <c r="C55" s="27">
        <v>1124860008</v>
      </c>
      <c r="D55" s="6" t="s">
        <v>147</v>
      </c>
      <c r="E55" s="25">
        <v>16280000</v>
      </c>
      <c r="F55" s="10">
        <v>45691</v>
      </c>
      <c r="G55" s="10">
        <v>45691</v>
      </c>
      <c r="H55" s="2" t="str">
        <f>+NETWORKDAYS(Tabla132[[#This Row],[(F) Fecha Iniciación]],Tabla132[[#This Row],[(F) Fecha De Terminación]])&amp;" DIAS"</f>
        <v>106 DIAS</v>
      </c>
      <c r="I55" s="8"/>
      <c r="J55" s="2"/>
      <c r="K55" s="23"/>
      <c r="L55" s="28">
        <v>16280000</v>
      </c>
      <c r="M55" s="10">
        <v>45838</v>
      </c>
      <c r="N55" s="2"/>
      <c r="O55" s="37">
        <f>+Tabla132[[#This Row],[(D) Valor Pagos Efectuados]]/Tabla132[[#This Row],[(D) Valor Del Contrato]]</f>
        <v>1</v>
      </c>
      <c r="P55" s="34">
        <f>+Tabla132[[#This Row],[(D) Valor Del Contrato]]-Tabla132[[#This Row],[(D) Valor Pagos Efectuados]]</f>
        <v>0</v>
      </c>
      <c r="Q55" s="2"/>
      <c r="R55" s="2"/>
      <c r="S55" s="2"/>
    </row>
    <row r="56" spans="1:19" s="1" customFormat="1" ht="75" x14ac:dyDescent="0.25">
      <c r="A56" s="2">
        <v>56</v>
      </c>
      <c r="B56" s="26" t="s">
        <v>367</v>
      </c>
      <c r="C56" s="27">
        <v>1100682222</v>
      </c>
      <c r="D56" s="6" t="s">
        <v>148</v>
      </c>
      <c r="E56" s="25">
        <v>16280000</v>
      </c>
      <c r="F56" s="10">
        <v>45691</v>
      </c>
      <c r="G56" s="10">
        <v>45691</v>
      </c>
      <c r="H56" s="2" t="str">
        <f>+NETWORKDAYS(Tabla132[[#This Row],[(F) Fecha Iniciación]],Tabla132[[#This Row],[(F) Fecha De Terminación]])&amp;" DIAS"</f>
        <v>106 DIAS</v>
      </c>
      <c r="I56" s="8"/>
      <c r="J56" s="2"/>
      <c r="K56" s="23"/>
      <c r="L56" s="28">
        <v>16280000</v>
      </c>
      <c r="M56" s="10">
        <v>45838</v>
      </c>
      <c r="N56" s="2"/>
      <c r="O56" s="37">
        <f>+Tabla132[[#This Row],[(D) Valor Pagos Efectuados]]/Tabla132[[#This Row],[(D) Valor Del Contrato]]</f>
        <v>1</v>
      </c>
      <c r="P56" s="34">
        <f>+Tabla132[[#This Row],[(D) Valor Del Contrato]]-Tabla132[[#This Row],[(D) Valor Pagos Efectuados]]</f>
        <v>0</v>
      </c>
      <c r="Q56" s="2"/>
      <c r="R56" s="2"/>
      <c r="S56" s="2"/>
    </row>
    <row r="57" spans="1:19" s="1" customFormat="1" ht="75" x14ac:dyDescent="0.25">
      <c r="A57" s="2">
        <v>57</v>
      </c>
      <c r="B57" s="26" t="s">
        <v>464</v>
      </c>
      <c r="C57" s="27">
        <v>11124865811</v>
      </c>
      <c r="D57" s="6" t="s">
        <v>149</v>
      </c>
      <c r="E57" s="25">
        <v>14740000</v>
      </c>
      <c r="F57" s="10">
        <v>45692</v>
      </c>
      <c r="G57" s="10">
        <v>45693</v>
      </c>
      <c r="H57" s="2" t="str">
        <f>+NETWORKDAYS(Tabla132[[#This Row],[(F) Fecha Iniciación]],Tabla132[[#This Row],[(F) Fecha De Terminación]])&amp;" DIAS"</f>
        <v>96 DIAS</v>
      </c>
      <c r="I57" s="8"/>
      <c r="J57" s="2"/>
      <c r="K57" s="23"/>
      <c r="L57" s="28">
        <v>14740000</v>
      </c>
      <c r="M57" s="10">
        <v>45826</v>
      </c>
      <c r="N57" s="2"/>
      <c r="O57" s="37">
        <f>+Tabla132[[#This Row],[(D) Valor Pagos Efectuados]]/Tabla132[[#This Row],[(D) Valor Del Contrato]]</f>
        <v>1</v>
      </c>
      <c r="P57" s="34">
        <f>+Tabla132[[#This Row],[(D) Valor Del Contrato]]-Tabla132[[#This Row],[(D) Valor Pagos Efectuados]]</f>
        <v>0</v>
      </c>
      <c r="Q57" s="2"/>
      <c r="R57" s="2"/>
      <c r="S57" s="2"/>
    </row>
    <row r="58" spans="1:19" s="1" customFormat="1" ht="75" x14ac:dyDescent="0.25">
      <c r="A58" s="9">
        <v>58</v>
      </c>
      <c r="B58" s="26" t="s">
        <v>368</v>
      </c>
      <c r="C58" s="27">
        <v>1020451314</v>
      </c>
      <c r="D58" s="6" t="s">
        <v>150</v>
      </c>
      <c r="E58" s="25">
        <v>14740000</v>
      </c>
      <c r="F58" s="10">
        <v>45691</v>
      </c>
      <c r="G58" s="10">
        <v>45692</v>
      </c>
      <c r="H58" s="2" t="str">
        <f>+NETWORKDAYS(Tabla132[[#This Row],[(F) Fecha Iniciación]],Tabla132[[#This Row],[(F) Fecha De Terminación]])&amp;" DIAS"</f>
        <v>96 DIAS</v>
      </c>
      <c r="I58" s="8"/>
      <c r="J58" s="2"/>
      <c r="K58" s="23"/>
      <c r="L58" s="28">
        <v>6270000</v>
      </c>
      <c r="M58" s="10">
        <v>45825</v>
      </c>
      <c r="N58" s="11">
        <v>45746</v>
      </c>
      <c r="O58" s="37">
        <f>+Tabla132[[#This Row],[(D) Valor Pagos Efectuados]]/Tabla132[[#This Row],[(D) Valor Del Contrato]]</f>
        <v>0.42537313432835822</v>
      </c>
      <c r="P58" s="34">
        <f>+Tabla132[[#This Row],[(D) Valor Del Contrato]]-Tabla132[[#This Row],[(D) Valor Pagos Efectuados]]</f>
        <v>8470000</v>
      </c>
      <c r="Q58" s="2"/>
      <c r="R58" s="2"/>
      <c r="S58" s="2"/>
    </row>
    <row r="59" spans="1:19" s="1" customFormat="1" ht="75" x14ac:dyDescent="0.25">
      <c r="A59" s="2">
        <v>59</v>
      </c>
      <c r="B59" s="26" t="s">
        <v>80</v>
      </c>
      <c r="C59" s="27">
        <v>97472928</v>
      </c>
      <c r="D59" s="6" t="s">
        <v>151</v>
      </c>
      <c r="E59" s="25">
        <v>16280000</v>
      </c>
      <c r="F59" s="10">
        <v>45691</v>
      </c>
      <c r="G59" s="10">
        <v>45691</v>
      </c>
      <c r="H59" s="2" t="str">
        <f>+NETWORKDAYS(Tabla132[[#This Row],[(F) Fecha Iniciación]],Tabla132[[#This Row],[(F) Fecha De Terminación]])&amp;" DIAS"</f>
        <v>106 DIAS</v>
      </c>
      <c r="I59" s="8"/>
      <c r="J59" s="2"/>
      <c r="K59" s="23"/>
      <c r="L59" s="28">
        <v>16280000</v>
      </c>
      <c r="M59" s="10">
        <v>45838</v>
      </c>
      <c r="N59" s="6"/>
      <c r="O59" s="37">
        <f>+Tabla132[[#This Row],[(D) Valor Pagos Efectuados]]/Tabla132[[#This Row],[(D) Valor Del Contrato]]</f>
        <v>1</v>
      </c>
      <c r="P59" s="34">
        <f>+Tabla132[[#This Row],[(D) Valor Del Contrato]]-Tabla132[[#This Row],[(D) Valor Pagos Efectuados]]</f>
        <v>0</v>
      </c>
      <c r="Q59" s="2"/>
      <c r="R59" s="2"/>
      <c r="S59" s="2"/>
    </row>
    <row r="60" spans="1:19" s="1" customFormat="1" ht="45" x14ac:dyDescent="0.25">
      <c r="A60" s="2">
        <v>60</v>
      </c>
      <c r="B60" s="26" t="s">
        <v>16</v>
      </c>
      <c r="C60" s="27">
        <v>1085331634</v>
      </c>
      <c r="D60" s="6" t="s">
        <v>152</v>
      </c>
      <c r="E60" s="25">
        <v>10853333</v>
      </c>
      <c r="F60" s="10">
        <v>45691</v>
      </c>
      <c r="G60" s="10">
        <v>45691</v>
      </c>
      <c r="H60" s="2" t="str">
        <f>+NETWORKDAYS(Tabla132[[#This Row],[(F) Fecha Iniciación]],Tabla132[[#This Row],[(F) Fecha De Terminación]])&amp;" DIAS"</f>
        <v>106 DIAS</v>
      </c>
      <c r="I60" s="8"/>
      <c r="J60" s="2"/>
      <c r="K60" s="23"/>
      <c r="L60" s="28">
        <v>10853333</v>
      </c>
      <c r="M60" s="10">
        <v>45838</v>
      </c>
      <c r="N60" s="2"/>
      <c r="O60" s="37">
        <f>+Tabla132[[#This Row],[(D) Valor Pagos Efectuados]]/Tabla132[[#This Row],[(D) Valor Del Contrato]]</f>
        <v>1</v>
      </c>
      <c r="P60" s="34">
        <f>+Tabla132[[#This Row],[(D) Valor Del Contrato]]-Tabla132[[#This Row],[(D) Valor Pagos Efectuados]]</f>
        <v>0</v>
      </c>
      <c r="Q60" s="2"/>
      <c r="R60" s="2"/>
      <c r="S60" s="2"/>
    </row>
    <row r="61" spans="1:19" s="2" customFormat="1" ht="45" x14ac:dyDescent="0.25">
      <c r="A61" s="9">
        <v>61</v>
      </c>
      <c r="B61" s="26" t="s">
        <v>369</v>
      </c>
      <c r="C61" s="27" t="s">
        <v>338</v>
      </c>
      <c r="D61" s="6" t="s">
        <v>21</v>
      </c>
      <c r="E61" s="25">
        <v>24858820</v>
      </c>
      <c r="F61" s="10">
        <v>45694</v>
      </c>
      <c r="G61" s="10">
        <v>45702</v>
      </c>
      <c r="H61" s="2" t="str">
        <f>+NETWORKDAYS(Tabla132[[#This Row],[(F) Fecha Iniciación]],Tabla132[[#This Row],[(F) Fecha De Terminación]])&amp;" DIAS"</f>
        <v>229 DIAS</v>
      </c>
      <c r="I61" s="8"/>
      <c r="K61" s="23"/>
      <c r="L61" s="28">
        <v>24858820</v>
      </c>
      <c r="M61" s="10">
        <v>46022</v>
      </c>
      <c r="O61" s="37">
        <f>+Tabla132[[#This Row],[(D) Valor Pagos Efectuados]]/Tabla132[[#This Row],[(D) Valor Del Contrato]]</f>
        <v>1</v>
      </c>
      <c r="P61" s="34">
        <f>+Tabla132[[#This Row],[(D) Valor Del Contrato]]-Tabla132[[#This Row],[(D) Valor Pagos Efectuados]]</f>
        <v>0</v>
      </c>
    </row>
    <row r="62" spans="1:19" s="1" customFormat="1" ht="60" x14ac:dyDescent="0.25">
      <c r="A62" s="2">
        <v>62</v>
      </c>
      <c r="B62" s="26" t="s">
        <v>370</v>
      </c>
      <c r="C62" s="27">
        <v>77194655</v>
      </c>
      <c r="D62" s="6" t="s">
        <v>153</v>
      </c>
      <c r="E62" s="25">
        <v>11840000</v>
      </c>
      <c r="F62" s="10">
        <v>45691</v>
      </c>
      <c r="G62" s="10">
        <v>45692</v>
      </c>
      <c r="H62" s="2" t="str">
        <f>+NETWORKDAYS(Tabla132[[#This Row],[(F) Fecha Iniciación]],Tabla132[[#This Row],[(F) Fecha De Terminación]])&amp;" DIAS"</f>
        <v>106 DIAS</v>
      </c>
      <c r="I62" s="8"/>
      <c r="J62" s="2"/>
      <c r="K62" s="23"/>
      <c r="L62" s="28">
        <v>11840000</v>
      </c>
      <c r="M62" s="10">
        <v>45839</v>
      </c>
      <c r="N62" s="2"/>
      <c r="O62" s="37">
        <f>+Tabla132[[#This Row],[(D) Valor Pagos Efectuados]]/Tabla132[[#This Row],[(D) Valor Del Contrato]]</f>
        <v>1</v>
      </c>
      <c r="P62" s="34">
        <f>+Tabla132[[#This Row],[(D) Valor Del Contrato]]-Tabla132[[#This Row],[(D) Valor Pagos Efectuados]]</f>
        <v>0</v>
      </c>
      <c r="Q62" s="2"/>
      <c r="R62" s="2"/>
      <c r="S62" s="2"/>
    </row>
    <row r="63" spans="1:19" s="1" customFormat="1" ht="60" x14ac:dyDescent="0.25">
      <c r="A63" s="2">
        <v>63</v>
      </c>
      <c r="B63" s="26" t="s">
        <v>55</v>
      </c>
      <c r="C63" s="27">
        <v>1124314951</v>
      </c>
      <c r="D63" s="6" t="s">
        <v>154</v>
      </c>
      <c r="E63" s="25">
        <v>14740000</v>
      </c>
      <c r="F63" s="10">
        <v>45692</v>
      </c>
      <c r="G63" s="10">
        <v>45692</v>
      </c>
      <c r="H63" s="2" t="str">
        <f>+NETWORKDAYS(Tabla132[[#This Row],[(F) Fecha Iniciación]],Tabla132[[#This Row],[(F) Fecha De Terminación]])&amp;" DIAS"</f>
        <v>96 DIAS</v>
      </c>
      <c r="I63" s="8"/>
      <c r="J63" s="2"/>
      <c r="K63" s="23"/>
      <c r="L63" s="28">
        <v>14740000</v>
      </c>
      <c r="M63" s="10">
        <v>45825</v>
      </c>
      <c r="N63" s="6"/>
      <c r="O63" s="37">
        <f>+Tabla132[[#This Row],[(D) Valor Pagos Efectuados]]/Tabla132[[#This Row],[(D) Valor Del Contrato]]</f>
        <v>1</v>
      </c>
      <c r="P63" s="34">
        <f>+Tabla132[[#This Row],[(D) Valor Del Contrato]]-Tabla132[[#This Row],[(D) Valor Pagos Efectuados]]</f>
        <v>0</v>
      </c>
      <c r="Q63" s="2"/>
      <c r="R63" s="2"/>
      <c r="S63" s="2"/>
    </row>
    <row r="64" spans="1:19" s="1" customFormat="1" ht="105" x14ac:dyDescent="0.25">
      <c r="A64" s="9">
        <v>64</v>
      </c>
      <c r="B64" s="26" t="s">
        <v>70</v>
      </c>
      <c r="C64" s="27">
        <v>1122784253</v>
      </c>
      <c r="D64" s="6" t="s">
        <v>155</v>
      </c>
      <c r="E64" s="25">
        <v>8933333</v>
      </c>
      <c r="F64" s="10">
        <v>45691</v>
      </c>
      <c r="G64" s="10">
        <v>45691</v>
      </c>
      <c r="H64" s="2" t="str">
        <f>+NETWORKDAYS(Tabla132[[#This Row],[(F) Fecha Iniciación]],Tabla132[[#This Row],[(F) Fecha De Terminación]])&amp;" DIAS"</f>
        <v>96 DIAS</v>
      </c>
      <c r="I64" s="8"/>
      <c r="J64" s="2"/>
      <c r="K64" s="23"/>
      <c r="L64" s="28">
        <v>8933333</v>
      </c>
      <c r="M64" s="10">
        <v>45824</v>
      </c>
      <c r="N64" s="6"/>
      <c r="O64" s="37">
        <f>+Tabla132[[#This Row],[(D) Valor Pagos Efectuados]]/Tabla132[[#This Row],[(D) Valor Del Contrato]]</f>
        <v>1</v>
      </c>
      <c r="P64" s="34">
        <f>+Tabla132[[#This Row],[(D) Valor Del Contrato]]-Tabla132[[#This Row],[(D) Valor Pagos Efectuados]]</f>
        <v>0</v>
      </c>
      <c r="Q64" s="2"/>
      <c r="R64" s="2"/>
      <c r="S64" s="2"/>
    </row>
    <row r="65" spans="1:19" s="1" customFormat="1" ht="75" x14ac:dyDescent="0.25">
      <c r="A65" s="2">
        <v>65</v>
      </c>
      <c r="B65" s="26" t="s">
        <v>465</v>
      </c>
      <c r="C65" s="27">
        <v>18130412</v>
      </c>
      <c r="D65" s="6" t="s">
        <v>156</v>
      </c>
      <c r="E65" s="25">
        <v>14740000</v>
      </c>
      <c r="F65" s="10">
        <v>45691</v>
      </c>
      <c r="G65" s="10">
        <v>45691</v>
      </c>
      <c r="H65" s="2" t="str">
        <f>+NETWORKDAYS(Tabla132[[#This Row],[(F) Fecha Iniciación]],Tabla132[[#This Row],[(F) Fecha De Terminación]])&amp;" DIAS"</f>
        <v>96 DIAS</v>
      </c>
      <c r="I65" s="8"/>
      <c r="J65" s="2"/>
      <c r="K65" s="23"/>
      <c r="L65" s="28">
        <v>14740000</v>
      </c>
      <c r="M65" s="10">
        <v>45824</v>
      </c>
      <c r="N65" s="2"/>
      <c r="O65" s="37">
        <f>+Tabla132[[#This Row],[(D) Valor Pagos Efectuados]]/Tabla132[[#This Row],[(D) Valor Del Contrato]]</f>
        <v>1</v>
      </c>
      <c r="P65" s="34">
        <f>+Tabla132[[#This Row],[(D) Valor Del Contrato]]-Tabla132[[#This Row],[(D) Valor Pagos Efectuados]]</f>
        <v>0</v>
      </c>
      <c r="Q65" s="2"/>
      <c r="R65" s="2"/>
      <c r="S65" s="2"/>
    </row>
    <row r="66" spans="1:19" s="1" customFormat="1" ht="75" x14ac:dyDescent="0.25">
      <c r="A66" s="2">
        <v>66</v>
      </c>
      <c r="B66" s="26" t="s">
        <v>77</v>
      </c>
      <c r="C66" s="27">
        <v>18128025</v>
      </c>
      <c r="D66" s="6" t="s">
        <v>157</v>
      </c>
      <c r="E66" s="25">
        <v>4000000</v>
      </c>
      <c r="F66" s="10">
        <v>45692</v>
      </c>
      <c r="G66" s="10">
        <v>45692</v>
      </c>
      <c r="H66" s="2" t="str">
        <f>+NETWORKDAYS(Tabla132[[#This Row],[(F) Fecha Iniciación]],Tabla132[[#This Row],[(F) Fecha De Terminación]])&amp;" DIAS"</f>
        <v>43 DIAS</v>
      </c>
      <c r="I66" s="8"/>
      <c r="J66" s="2"/>
      <c r="K66" s="23"/>
      <c r="L66" s="28">
        <v>4000000</v>
      </c>
      <c r="M66" s="10">
        <v>45750</v>
      </c>
      <c r="N66" s="6"/>
      <c r="O66" s="37">
        <f>+Tabla132[[#This Row],[(D) Valor Pagos Efectuados]]/Tabla132[[#This Row],[(D) Valor Del Contrato]]</f>
        <v>1</v>
      </c>
      <c r="P66" s="34">
        <f>+Tabla132[[#This Row],[(D) Valor Del Contrato]]-Tabla132[[#This Row],[(D) Valor Pagos Efectuados]]</f>
        <v>0</v>
      </c>
      <c r="Q66" s="2"/>
      <c r="R66" s="2"/>
      <c r="S66" s="2"/>
    </row>
    <row r="67" spans="1:19" s="1" customFormat="1" ht="150" x14ac:dyDescent="0.25">
      <c r="A67" s="9">
        <v>67</v>
      </c>
      <c r="B67" s="26" t="s">
        <v>81</v>
      </c>
      <c r="C67" s="27">
        <v>1144037996</v>
      </c>
      <c r="D67" s="6" t="s">
        <v>158</v>
      </c>
      <c r="E67" s="25">
        <v>4000000</v>
      </c>
      <c r="F67" s="10">
        <v>45691</v>
      </c>
      <c r="G67" s="10">
        <v>45691</v>
      </c>
      <c r="H67" s="2" t="str">
        <f>+NETWORKDAYS(Tabla132[[#This Row],[(F) Fecha Iniciación]],Tabla132[[#This Row],[(F) Fecha De Terminación]])&amp;" DIAS"</f>
        <v>43 DIAS</v>
      </c>
      <c r="I67" s="8"/>
      <c r="J67" s="2"/>
      <c r="K67" s="23"/>
      <c r="L67" s="28">
        <v>4000000</v>
      </c>
      <c r="M67" s="10">
        <v>45749</v>
      </c>
      <c r="N67" s="2"/>
      <c r="O67" s="37">
        <f>+Tabla132[[#This Row],[(D) Valor Pagos Efectuados]]/Tabla132[[#This Row],[(D) Valor Del Contrato]]</f>
        <v>1</v>
      </c>
      <c r="P67" s="34">
        <f>+Tabla132[[#This Row],[(D) Valor Del Contrato]]-Tabla132[[#This Row],[(D) Valor Pagos Efectuados]]</f>
        <v>0</v>
      </c>
      <c r="Q67" s="2"/>
      <c r="R67" s="2"/>
      <c r="S67" s="2"/>
    </row>
    <row r="68" spans="1:19" s="1" customFormat="1" ht="60" x14ac:dyDescent="0.25">
      <c r="A68" s="2">
        <v>68</v>
      </c>
      <c r="B68" s="26" t="s">
        <v>65</v>
      </c>
      <c r="C68" s="27">
        <v>41182529</v>
      </c>
      <c r="D68" s="6" t="s">
        <v>159</v>
      </c>
      <c r="E68" s="25">
        <v>16280000</v>
      </c>
      <c r="F68" s="10">
        <v>45691</v>
      </c>
      <c r="G68" s="10">
        <v>45692</v>
      </c>
      <c r="H68" s="2" t="str">
        <f>+NETWORKDAYS(Tabla132[[#This Row],[(F) Fecha Iniciación]],Tabla132[[#This Row],[(F) Fecha De Terminación]])&amp;" DIAS"</f>
        <v>106 DIAS</v>
      </c>
      <c r="I68" s="8"/>
      <c r="J68" s="2"/>
      <c r="K68" s="23"/>
      <c r="L68" s="28">
        <v>16280000</v>
      </c>
      <c r="M68" s="10">
        <v>45839</v>
      </c>
      <c r="N68" s="2"/>
      <c r="O68" s="37">
        <f>+Tabla132[[#This Row],[(D) Valor Pagos Efectuados]]/Tabla132[[#This Row],[(D) Valor Del Contrato]]</f>
        <v>1</v>
      </c>
      <c r="P68" s="34">
        <f>+Tabla132[[#This Row],[(D) Valor Del Contrato]]-Tabla132[[#This Row],[(D) Valor Pagos Efectuados]]</f>
        <v>0</v>
      </c>
      <c r="Q68" s="2"/>
      <c r="R68" s="2"/>
      <c r="S68" s="2"/>
    </row>
    <row r="69" spans="1:19" s="1" customFormat="1" ht="60" x14ac:dyDescent="0.25">
      <c r="A69" s="2">
        <v>69</v>
      </c>
      <c r="B69" s="26" t="s">
        <v>38</v>
      </c>
      <c r="C69" s="27">
        <v>27362201</v>
      </c>
      <c r="D69" s="6" t="s">
        <v>160</v>
      </c>
      <c r="E69" s="25">
        <v>16280000</v>
      </c>
      <c r="F69" s="10">
        <v>45691</v>
      </c>
      <c r="G69" s="10">
        <v>45692</v>
      </c>
      <c r="H69" s="2" t="str">
        <f>+NETWORKDAYS(Tabla132[[#This Row],[(F) Fecha Iniciación]],Tabla132[[#This Row],[(F) Fecha De Terminación]])&amp;" DIAS"</f>
        <v>106 DIAS</v>
      </c>
      <c r="I69" s="8"/>
      <c r="J69" s="2"/>
      <c r="K69" s="23"/>
      <c r="L69" s="28">
        <v>16280000</v>
      </c>
      <c r="M69" s="10">
        <v>45839</v>
      </c>
      <c r="N69" s="2"/>
      <c r="O69" s="37">
        <f>+Tabla132[[#This Row],[(D) Valor Pagos Efectuados]]/Tabla132[[#This Row],[(D) Valor Del Contrato]]</f>
        <v>1</v>
      </c>
      <c r="P69" s="34">
        <f>+Tabla132[[#This Row],[(D) Valor Del Contrato]]-Tabla132[[#This Row],[(D) Valor Pagos Efectuados]]</f>
        <v>0</v>
      </c>
      <c r="Q69" s="2"/>
      <c r="R69" s="2"/>
      <c r="S69" s="2"/>
    </row>
    <row r="70" spans="1:19" s="1" customFormat="1" ht="105" x14ac:dyDescent="0.25">
      <c r="A70" s="9">
        <v>70</v>
      </c>
      <c r="B70" s="26" t="s">
        <v>371</v>
      </c>
      <c r="C70" s="27">
        <v>1124858551</v>
      </c>
      <c r="D70" s="6" t="s">
        <v>161</v>
      </c>
      <c r="E70" s="25">
        <v>9680000</v>
      </c>
      <c r="F70" s="10">
        <v>45694</v>
      </c>
      <c r="G70" s="10">
        <v>45694</v>
      </c>
      <c r="H70" s="2" t="str">
        <f>+NETWORKDAYS(Tabla132[[#This Row],[(F) Fecha Iniciación]],Tabla132[[#This Row],[(F) Fecha De Terminación]])&amp;" DIAS"</f>
        <v>94 DIAS</v>
      </c>
      <c r="I70" s="8"/>
      <c r="J70" s="2"/>
      <c r="K70" s="23"/>
      <c r="L70" s="28">
        <v>9680000</v>
      </c>
      <c r="M70" s="10">
        <v>45825</v>
      </c>
      <c r="N70" s="6"/>
      <c r="O70" s="37">
        <f>+Tabla132[[#This Row],[(D) Valor Pagos Efectuados]]/Tabla132[[#This Row],[(D) Valor Del Contrato]]</f>
        <v>1</v>
      </c>
      <c r="P70" s="34">
        <f>+Tabla132[[#This Row],[(D) Valor Del Contrato]]-Tabla132[[#This Row],[(D) Valor Pagos Efectuados]]</f>
        <v>0</v>
      </c>
      <c r="Q70" s="2"/>
      <c r="R70" s="2"/>
      <c r="S70" s="2"/>
    </row>
    <row r="71" spans="1:19" s="2" customFormat="1" ht="60" x14ac:dyDescent="0.25">
      <c r="A71" s="2">
        <v>71</v>
      </c>
      <c r="B71" s="26" t="s">
        <v>58</v>
      </c>
      <c r="C71" s="27">
        <v>1124862664</v>
      </c>
      <c r="D71" s="6" t="s">
        <v>162</v>
      </c>
      <c r="E71" s="25">
        <v>14520000</v>
      </c>
      <c r="F71" s="10">
        <v>45693</v>
      </c>
      <c r="G71" s="10">
        <v>45693</v>
      </c>
      <c r="H71" s="2" t="str">
        <f>+NETWORKDAYS(Tabla132[[#This Row],[(F) Fecha Iniciación]],Tabla132[[#This Row],[(F) Fecha De Terminación]])&amp;" DIAS"</f>
        <v>94 DIAS</v>
      </c>
      <c r="I71" s="8"/>
      <c r="K71" s="23"/>
      <c r="L71" s="7">
        <v>14520000</v>
      </c>
      <c r="M71" s="10">
        <v>45824</v>
      </c>
      <c r="O71" s="37">
        <f>+Tabla132[[#This Row],[(D) Valor Pagos Efectuados]]/Tabla132[[#This Row],[(D) Valor Del Contrato]]</f>
        <v>1</v>
      </c>
      <c r="P71" s="34">
        <f>+Tabla132[[#This Row],[(D) Valor Del Contrato]]-Tabla132[[#This Row],[(D) Valor Pagos Efectuados]]</f>
        <v>0</v>
      </c>
    </row>
    <row r="72" spans="1:19" s="1" customFormat="1" ht="45" x14ac:dyDescent="0.25">
      <c r="A72" s="2">
        <v>72</v>
      </c>
      <c r="B72" s="26" t="s">
        <v>15</v>
      </c>
      <c r="C72" s="27">
        <v>1124862307</v>
      </c>
      <c r="D72" s="6" t="s">
        <v>163</v>
      </c>
      <c r="E72" s="25">
        <v>11520000</v>
      </c>
      <c r="F72" s="10">
        <v>45695</v>
      </c>
      <c r="G72" s="10">
        <v>45695</v>
      </c>
      <c r="H72" s="2" t="str">
        <f>+NETWORKDAYS(Tabla132[[#This Row],[(F) Fecha Iniciación]],Tabla132[[#This Row],[(F) Fecha De Terminación]])&amp;" DIAS"</f>
        <v>102 DIAS</v>
      </c>
      <c r="I72" s="8"/>
      <c r="J72" s="2"/>
      <c r="K72" s="23"/>
      <c r="L72" s="7">
        <v>11520000</v>
      </c>
      <c r="M72" s="10">
        <v>45838</v>
      </c>
      <c r="N72" s="2"/>
      <c r="O72" s="37">
        <f>+Tabla132[[#This Row],[(D) Valor Pagos Efectuados]]/Tabla132[[#This Row],[(D) Valor Del Contrato]]</f>
        <v>1</v>
      </c>
      <c r="P72" s="34">
        <f>+Tabla132[[#This Row],[(D) Valor Del Contrato]]-Tabla132[[#This Row],[(D) Valor Pagos Efectuados]]</f>
        <v>0</v>
      </c>
      <c r="Q72" s="2"/>
      <c r="R72" s="2"/>
      <c r="S72" s="2"/>
    </row>
    <row r="73" spans="1:19" s="1" customFormat="1" ht="75" x14ac:dyDescent="0.25">
      <c r="A73" s="9">
        <v>73</v>
      </c>
      <c r="B73" s="26" t="s">
        <v>62</v>
      </c>
      <c r="C73" s="27">
        <v>59395657</v>
      </c>
      <c r="D73" s="6" t="s">
        <v>164</v>
      </c>
      <c r="E73" s="25">
        <v>14300000</v>
      </c>
      <c r="F73" s="10">
        <v>45698</v>
      </c>
      <c r="G73" s="10">
        <v>45698</v>
      </c>
      <c r="H73" s="2" t="str">
        <f>+NETWORKDAYS(Tabla132[[#This Row],[(F) Fecha Iniciación]],Tabla132[[#This Row],[(F) Fecha De Terminación]])&amp;" DIAS"</f>
        <v>94 DIAS</v>
      </c>
      <c r="I73" s="8"/>
      <c r="J73" s="2"/>
      <c r="K73" s="23"/>
      <c r="L73" s="7">
        <v>14300000</v>
      </c>
      <c r="M73" s="10">
        <v>45827</v>
      </c>
      <c r="N73" s="6"/>
      <c r="O73" s="37">
        <f>+Tabla132[[#This Row],[(D) Valor Pagos Efectuados]]/Tabla132[[#This Row],[(D) Valor Del Contrato]]</f>
        <v>1</v>
      </c>
      <c r="P73" s="34">
        <f>+Tabla132[[#This Row],[(D) Valor Del Contrato]]-Tabla132[[#This Row],[(D) Valor Pagos Efectuados]]</f>
        <v>0</v>
      </c>
      <c r="Q73" s="2"/>
      <c r="R73" s="2"/>
      <c r="S73" s="2"/>
    </row>
    <row r="74" spans="1:19" s="1" customFormat="1" ht="90" x14ac:dyDescent="0.25">
      <c r="A74" s="2">
        <v>74</v>
      </c>
      <c r="B74" s="26" t="s">
        <v>44</v>
      </c>
      <c r="C74" s="27">
        <v>1018441840</v>
      </c>
      <c r="D74" s="6" t="s">
        <v>165</v>
      </c>
      <c r="E74" s="25">
        <v>4650000</v>
      </c>
      <c r="F74" s="10">
        <v>45695</v>
      </c>
      <c r="G74" s="10">
        <v>45698</v>
      </c>
      <c r="H74" s="2" t="str">
        <f>+NETWORKDAYS(Tabla132[[#This Row],[(F) Fecha Iniciación]],Tabla132[[#This Row],[(F) Fecha De Terminación]])&amp;" DIAS"</f>
        <v>31 DIAS</v>
      </c>
      <c r="I74" s="8"/>
      <c r="J74" s="2"/>
      <c r="K74" s="23"/>
      <c r="L74" s="7">
        <v>4650000</v>
      </c>
      <c r="M74" s="10">
        <v>45740</v>
      </c>
      <c r="N74" s="11"/>
      <c r="O74" s="37">
        <f>+Tabla132[[#This Row],[(D) Valor Pagos Efectuados]]/Tabla132[[#This Row],[(D) Valor Del Contrato]]</f>
        <v>1</v>
      </c>
      <c r="P74" s="34">
        <f>+Tabla132[[#This Row],[(D) Valor Del Contrato]]-Tabla132[[#This Row],[(D) Valor Pagos Efectuados]]</f>
        <v>0</v>
      </c>
      <c r="Q74" s="2"/>
      <c r="R74" s="2"/>
      <c r="S74" s="2"/>
    </row>
    <row r="75" spans="1:19" s="2" customFormat="1" ht="120" x14ac:dyDescent="0.25">
      <c r="A75" s="2">
        <v>75</v>
      </c>
      <c r="B75" s="26" t="s">
        <v>76</v>
      </c>
      <c r="C75" s="27" t="s">
        <v>339</v>
      </c>
      <c r="D75" s="6" t="s">
        <v>166</v>
      </c>
      <c r="E75" s="25">
        <v>32000000</v>
      </c>
      <c r="F75" s="10">
        <v>45700</v>
      </c>
      <c r="G75" s="10">
        <v>45702</v>
      </c>
      <c r="H75" s="2" t="str">
        <f>+NETWORKDAYS(Tabla132[[#This Row],[(F) Fecha Iniciación]],Tabla132[[#This Row],[(F) Fecha De Terminación]])&amp;" DIAS"</f>
        <v>229 DIAS</v>
      </c>
      <c r="I75" s="8"/>
      <c r="K75" s="23"/>
      <c r="L75" s="7">
        <v>32000000</v>
      </c>
      <c r="M75" s="10">
        <v>46022</v>
      </c>
      <c r="O75" s="37">
        <f>+Tabla132[[#This Row],[(D) Valor Pagos Efectuados]]/Tabla132[[#This Row],[(D) Valor Del Contrato]]</f>
        <v>1</v>
      </c>
      <c r="P75" s="34">
        <f>+Tabla132[[#This Row],[(D) Valor Del Contrato]]-Tabla132[[#This Row],[(D) Valor Pagos Efectuados]]</f>
        <v>0</v>
      </c>
    </row>
    <row r="76" spans="1:19" s="1" customFormat="1" ht="75" x14ac:dyDescent="0.25">
      <c r="A76" s="9">
        <v>76</v>
      </c>
      <c r="B76" s="26" t="s">
        <v>71</v>
      </c>
      <c r="C76" s="27">
        <v>18123882</v>
      </c>
      <c r="D76" s="6" t="s">
        <v>167</v>
      </c>
      <c r="E76" s="25">
        <v>10160000</v>
      </c>
      <c r="F76" s="10">
        <v>45699</v>
      </c>
      <c r="G76" s="10">
        <v>45699</v>
      </c>
      <c r="H76" s="2" t="str">
        <f>+NETWORKDAYS(Tabla132[[#This Row],[(F) Fecha Iniciación]],Tabla132[[#This Row],[(F) Fecha De Terminación]])&amp;" DIAS"</f>
        <v>91 DIAS</v>
      </c>
      <c r="I76" s="8"/>
      <c r="J76" s="2"/>
      <c r="K76" s="23"/>
      <c r="L76" s="7">
        <v>10160000</v>
      </c>
      <c r="M76" s="10">
        <v>45825</v>
      </c>
      <c r="N76" s="2"/>
      <c r="O76" s="37">
        <f>+Tabla132[[#This Row],[(D) Valor Pagos Efectuados]]/Tabla132[[#This Row],[(D) Valor Del Contrato]]</f>
        <v>1</v>
      </c>
      <c r="P76" s="34">
        <f>+Tabla132[[#This Row],[(D) Valor Del Contrato]]-Tabla132[[#This Row],[(D) Valor Pagos Efectuados]]</f>
        <v>0</v>
      </c>
      <c r="Q76" s="2"/>
      <c r="R76" s="2"/>
      <c r="S76" s="2"/>
    </row>
    <row r="77" spans="1:19" s="1" customFormat="1" ht="90" x14ac:dyDescent="0.25">
      <c r="A77" s="2">
        <v>77</v>
      </c>
      <c r="B77" s="26" t="s">
        <v>372</v>
      </c>
      <c r="C77" s="27">
        <v>79860703</v>
      </c>
      <c r="D77" s="6" t="s">
        <v>168</v>
      </c>
      <c r="E77" s="25">
        <v>50000000</v>
      </c>
      <c r="F77" s="10">
        <v>45707</v>
      </c>
      <c r="G77" s="10">
        <v>45707</v>
      </c>
      <c r="H77" s="2" t="str">
        <f>+NETWORKDAYS(Tabla132[[#This Row],[(F) Fecha Iniciación]],Tabla132[[#This Row],[(F) Fecha De Terminación]])&amp;" DIAS"</f>
        <v>86 DIAS</v>
      </c>
      <c r="I77" s="8"/>
      <c r="J77" s="2"/>
      <c r="K77" s="23"/>
      <c r="L77" s="7">
        <v>50000000</v>
      </c>
      <c r="M77" s="10">
        <v>45826</v>
      </c>
      <c r="N77" s="2"/>
      <c r="O77" s="37">
        <f>+Tabla132[[#This Row],[(D) Valor Pagos Efectuados]]/Tabla132[[#This Row],[(D) Valor Del Contrato]]</f>
        <v>1</v>
      </c>
      <c r="P77" s="34">
        <f>+Tabla132[[#This Row],[(D) Valor Del Contrato]]-Tabla132[[#This Row],[(D) Valor Pagos Efectuados]]</f>
        <v>0</v>
      </c>
      <c r="Q77" s="2"/>
      <c r="R77" s="2"/>
      <c r="S77" s="2"/>
    </row>
    <row r="78" spans="1:19" s="2" customFormat="1" ht="90" x14ac:dyDescent="0.25">
      <c r="A78" s="2">
        <v>78</v>
      </c>
      <c r="B78" s="26" t="s">
        <v>523</v>
      </c>
      <c r="C78" s="27">
        <v>1122342453</v>
      </c>
      <c r="D78" s="6" t="s">
        <v>20</v>
      </c>
      <c r="E78" s="25">
        <v>10400000</v>
      </c>
      <c r="F78" s="10">
        <v>45712</v>
      </c>
      <c r="G78" s="10">
        <v>45712</v>
      </c>
      <c r="H78" s="2" t="str">
        <f>+NETWORKDAYS(Tabla132[[#This Row],[(F) Fecha Iniciación]],Tabla132[[#This Row],[(F) Fecha De Terminación]])&amp;" DIAS"</f>
        <v>94 DIAS</v>
      </c>
      <c r="I78" s="8"/>
      <c r="K78" s="23"/>
      <c r="L78" s="7">
        <f>8480000+1920000</f>
        <v>10400000</v>
      </c>
      <c r="M78" s="10">
        <v>45841</v>
      </c>
      <c r="N78" s="2" t="s">
        <v>467</v>
      </c>
      <c r="O78" s="37">
        <f>+Tabla132[[#This Row],[(D) Valor Pagos Efectuados]]/Tabla132[[#This Row],[(D) Valor Del Contrato]]</f>
        <v>1</v>
      </c>
      <c r="P78" s="34">
        <f>+Tabla132[[#This Row],[(D) Valor Del Contrato]]-Tabla132[[#This Row],[(D) Valor Pagos Efectuados]]</f>
        <v>0</v>
      </c>
    </row>
    <row r="79" spans="1:19" s="2" customFormat="1" ht="60" x14ac:dyDescent="0.25">
      <c r="A79" s="9">
        <v>79</v>
      </c>
      <c r="B79" s="26" t="s">
        <v>47</v>
      </c>
      <c r="C79" s="27" t="s">
        <v>340</v>
      </c>
      <c r="D79" s="6" t="s">
        <v>169</v>
      </c>
      <c r="E79" s="25">
        <v>44511987</v>
      </c>
      <c r="F79" s="10">
        <v>45716</v>
      </c>
      <c r="G79" s="10">
        <v>45730</v>
      </c>
      <c r="H79" s="2" t="str">
        <f>+NETWORKDAYS(Tabla132[[#This Row],[(F) Fecha Iniciación]],Tabla132[[#This Row],[(F) Fecha De Terminación]])&amp;" DIAS"</f>
        <v>209 DIAS</v>
      </c>
      <c r="I79" s="8"/>
      <c r="K79" s="23"/>
      <c r="L79" s="7">
        <v>36418896</v>
      </c>
      <c r="M79" s="10">
        <v>46022</v>
      </c>
      <c r="N79" s="6"/>
      <c r="O79" s="37">
        <f>+Tabla132[[#This Row],[(D) Valor Pagos Efectuados]]/Tabla132[[#This Row],[(D) Valor Del Contrato]]</f>
        <v>0.81818176303834744</v>
      </c>
      <c r="P79" s="34">
        <f>+Tabla132[[#This Row],[(D) Valor Del Contrato]]-Tabla132[[#This Row],[(D) Valor Pagos Efectuados]]</f>
        <v>8093091</v>
      </c>
    </row>
    <row r="80" spans="1:19" s="2" customFormat="1" ht="51.75" customHeight="1" x14ac:dyDescent="0.25">
      <c r="A80" s="2">
        <v>80</v>
      </c>
      <c r="B80" s="26" t="s">
        <v>524</v>
      </c>
      <c r="C80" s="27">
        <v>846000162</v>
      </c>
      <c r="D80" s="6" t="s">
        <v>170</v>
      </c>
      <c r="E80" s="25">
        <v>3333333</v>
      </c>
      <c r="F80" s="10">
        <v>45730</v>
      </c>
      <c r="G80" s="10">
        <v>45730</v>
      </c>
      <c r="H80" s="2" t="str">
        <f>+NETWORKDAYS(Tabla132[[#This Row],[(F) Fecha Iniciación]],Tabla132[[#This Row],[(F) Fecha De Terminación]])&amp;" DIAS"</f>
        <v>72 DIAS</v>
      </c>
      <c r="I80" s="8"/>
      <c r="K80" s="23"/>
      <c r="L80" s="7">
        <v>3333333</v>
      </c>
      <c r="M80" s="10">
        <v>45831</v>
      </c>
      <c r="O80" s="37">
        <f>+Tabla132[[#This Row],[(D) Valor Pagos Efectuados]]/Tabla132[[#This Row],[(D) Valor Del Contrato]]</f>
        <v>1</v>
      </c>
      <c r="P80" s="34">
        <f>+Tabla132[[#This Row],[(D) Valor Del Contrato]]-Tabla132[[#This Row],[(D) Valor Pagos Efectuados]]</f>
        <v>0</v>
      </c>
    </row>
    <row r="81" spans="1:19" s="1" customFormat="1" ht="59.25" customHeight="1" x14ac:dyDescent="0.25">
      <c r="A81" s="2">
        <v>81</v>
      </c>
      <c r="B81" s="26" t="s">
        <v>67</v>
      </c>
      <c r="C81" s="27">
        <v>1152458623</v>
      </c>
      <c r="D81" s="6" t="s">
        <v>171</v>
      </c>
      <c r="E81" s="25">
        <v>9900000</v>
      </c>
      <c r="F81" s="10">
        <v>45719</v>
      </c>
      <c r="G81" s="10">
        <v>45720</v>
      </c>
      <c r="H81" s="2" t="str">
        <f>+NETWORKDAYS(Tabla132[[#This Row],[(F) Fecha Iniciación]],Tabla132[[#This Row],[(F) Fecha De Terminación]])&amp;" DIAS"</f>
        <v>65 DIAS</v>
      </c>
      <c r="I81" s="8"/>
      <c r="J81" s="2"/>
      <c r="K81" s="23"/>
      <c r="L81" s="7">
        <v>9900000</v>
      </c>
      <c r="M81" s="10">
        <v>45810</v>
      </c>
      <c r="N81" s="2"/>
      <c r="O81" s="37">
        <f>+Tabla132[[#This Row],[(D) Valor Pagos Efectuados]]/Tabla132[[#This Row],[(D) Valor Del Contrato]]</f>
        <v>1</v>
      </c>
      <c r="P81" s="34">
        <f>+Tabla132[[#This Row],[(D) Valor Del Contrato]]-Tabla132[[#This Row],[(D) Valor Pagos Efectuados]]</f>
        <v>0</v>
      </c>
      <c r="Q81" s="2"/>
      <c r="R81" s="2"/>
      <c r="S81" s="2"/>
    </row>
    <row r="82" spans="1:19" s="2" customFormat="1" ht="78.75" customHeight="1" x14ac:dyDescent="0.25">
      <c r="A82" s="9">
        <v>82</v>
      </c>
      <c r="B82" s="26" t="s">
        <v>525</v>
      </c>
      <c r="C82" s="27">
        <v>830080928</v>
      </c>
      <c r="D82" s="6" t="s">
        <v>172</v>
      </c>
      <c r="E82" s="25">
        <v>36486000</v>
      </c>
      <c r="F82" s="10">
        <v>45727</v>
      </c>
      <c r="G82" s="10">
        <v>45733</v>
      </c>
      <c r="H82" s="2" t="str">
        <f>+NETWORKDAYS(Tabla132[[#This Row],[(F) Fecha Iniciación]],Tabla132[[#This Row],[(F) Fecha De Terminación]])&amp;" DIAS"</f>
        <v>23 DIAS</v>
      </c>
      <c r="I82" s="8"/>
      <c r="K82" s="23"/>
      <c r="L82" s="7">
        <v>0</v>
      </c>
      <c r="M82" s="10">
        <v>45763</v>
      </c>
      <c r="O82" s="37">
        <f>+Tabla132[[#This Row],[(D) Valor Pagos Efectuados]]/Tabla132[[#This Row],[(D) Valor Del Contrato]]</f>
        <v>0</v>
      </c>
      <c r="P82" s="34">
        <f>+Tabla132[[#This Row],[(D) Valor Del Contrato]]-Tabla132[[#This Row],[(D) Valor Pagos Efectuados]]</f>
        <v>36486000</v>
      </c>
    </row>
    <row r="83" spans="1:19" s="1" customFormat="1" ht="67.5" customHeight="1" x14ac:dyDescent="0.25">
      <c r="A83" s="2">
        <v>83</v>
      </c>
      <c r="B83" s="26" t="s">
        <v>373</v>
      </c>
      <c r="C83" s="27">
        <v>79690600</v>
      </c>
      <c r="D83" s="6" t="s">
        <v>173</v>
      </c>
      <c r="E83" s="25">
        <v>4650000</v>
      </c>
      <c r="F83" s="10">
        <v>45726</v>
      </c>
      <c r="G83" s="10">
        <v>45727</v>
      </c>
      <c r="H83" s="2" t="str">
        <f>+NETWORKDAYS(Tabla132[[#This Row],[(F) Fecha Iniciación]],Tabla132[[#This Row],[(F) Fecha De Terminación]])&amp;" DIAS"</f>
        <v>34 DIAS</v>
      </c>
      <c r="I83" s="8"/>
      <c r="J83" s="2"/>
      <c r="K83" s="23"/>
      <c r="L83" s="7">
        <v>4650000</v>
      </c>
      <c r="M83" s="10">
        <v>45772</v>
      </c>
      <c r="N83" s="2"/>
      <c r="O83" s="37">
        <f>+Tabla132[[#This Row],[(D) Valor Pagos Efectuados]]/Tabla132[[#This Row],[(D) Valor Del Contrato]]</f>
        <v>1</v>
      </c>
      <c r="P83" s="34">
        <f>+Tabla132[[#This Row],[(D) Valor Del Contrato]]-Tabla132[[#This Row],[(D) Valor Pagos Efectuados]]</f>
        <v>0</v>
      </c>
      <c r="Q83" s="2"/>
      <c r="R83" s="2"/>
      <c r="S83" s="2"/>
    </row>
    <row r="84" spans="1:19" s="2" customFormat="1" ht="75.75" customHeight="1" x14ac:dyDescent="0.25">
      <c r="A84" s="2">
        <v>84</v>
      </c>
      <c r="B84" s="26" t="s">
        <v>537</v>
      </c>
      <c r="C84" s="27" t="s">
        <v>536</v>
      </c>
      <c r="D84" s="6" t="s">
        <v>174</v>
      </c>
      <c r="E84" s="25">
        <v>12370000</v>
      </c>
      <c r="F84" s="10">
        <v>45726</v>
      </c>
      <c r="G84" s="10">
        <v>45734</v>
      </c>
      <c r="H84" s="2" t="str">
        <f>+NETWORKDAYS(Tabla132[[#This Row],[(F) Fecha Iniciación]],Tabla132[[#This Row],[(F) Fecha De Terminación]])&amp;" DIAS"</f>
        <v>204 DIAS</v>
      </c>
      <c r="I84" s="8"/>
      <c r="K84" s="23"/>
      <c r="L84" s="7">
        <v>0</v>
      </c>
      <c r="M84" s="10">
        <v>46018</v>
      </c>
      <c r="O84" s="37">
        <f>+Tabla132[[#This Row],[(D) Valor Pagos Efectuados]]/Tabla132[[#This Row],[(D) Valor Del Contrato]]</f>
        <v>0</v>
      </c>
      <c r="P84" s="34">
        <f>+Tabla132[[#This Row],[(D) Valor Del Contrato]]-Tabla132[[#This Row],[(D) Valor Pagos Efectuados]]</f>
        <v>12370000</v>
      </c>
    </row>
    <row r="85" spans="1:19" s="2" customFormat="1" ht="75" x14ac:dyDescent="0.25">
      <c r="A85" s="9">
        <v>85</v>
      </c>
      <c r="B85" s="26" t="s">
        <v>374</v>
      </c>
      <c r="C85" s="27">
        <v>76325969</v>
      </c>
      <c r="D85" s="6" t="s">
        <v>175</v>
      </c>
      <c r="E85" s="25">
        <v>855385812</v>
      </c>
      <c r="F85" s="10">
        <v>45729</v>
      </c>
      <c r="G85" s="10">
        <v>45737</v>
      </c>
      <c r="H85" s="2" t="str">
        <f>+NETWORKDAYS(Tabla132[[#This Row],[(F) Fecha Iniciación]],Tabla132[[#This Row],[(F) Fecha De Terminación]])&amp;" DIAS"</f>
        <v>163 DIAS</v>
      </c>
      <c r="I85" s="8">
        <v>45855</v>
      </c>
      <c r="J85" s="2" t="s">
        <v>489</v>
      </c>
      <c r="K85" s="23">
        <v>285130800</v>
      </c>
      <c r="L85" s="7">
        <v>855385812</v>
      </c>
      <c r="M85" s="10">
        <v>45965</v>
      </c>
      <c r="N85" s="6"/>
      <c r="O85" s="37">
        <f>+Tabla132[[#This Row],[(D) Valor Pagos Efectuados]]/Tabla132[[#This Row],[(D) Valor Del Contrato]]</f>
        <v>1</v>
      </c>
      <c r="P85" s="34">
        <f>+Tabla132[[#This Row],[(D) Valor Del Contrato]]-Tabla132[[#This Row],[(D) Valor Pagos Efectuados]]</f>
        <v>0</v>
      </c>
    </row>
    <row r="86" spans="1:19" s="1" customFormat="1" ht="60" x14ac:dyDescent="0.25">
      <c r="A86" s="2">
        <v>86</v>
      </c>
      <c r="B86" s="26" t="s">
        <v>466</v>
      </c>
      <c r="C86" s="27">
        <v>1096237747</v>
      </c>
      <c r="D86" s="6" t="s">
        <v>176</v>
      </c>
      <c r="E86" s="25">
        <v>13200000</v>
      </c>
      <c r="F86" s="10">
        <v>45726</v>
      </c>
      <c r="G86" s="10">
        <v>45727</v>
      </c>
      <c r="H86" s="2" t="str">
        <f>+NETWORKDAYS(Tabla132[[#This Row],[(F) Fecha Iniciación]],Tabla132[[#This Row],[(F) Fecha De Terminación]])&amp;" DIAS"</f>
        <v>88 DIAS</v>
      </c>
      <c r="I86" s="8"/>
      <c r="J86" s="2"/>
      <c r="K86" s="23"/>
      <c r="L86" s="7">
        <v>13200000</v>
      </c>
      <c r="M86" s="10">
        <v>45848</v>
      </c>
      <c r="N86" s="6"/>
      <c r="O86" s="37">
        <f>+Tabla132[[#This Row],[(D) Valor Pagos Efectuados]]/Tabla132[[#This Row],[(D) Valor Del Contrato]]</f>
        <v>1</v>
      </c>
      <c r="P86" s="34">
        <f>+Tabla132[[#This Row],[(D) Valor Del Contrato]]-Tabla132[[#This Row],[(D) Valor Pagos Efectuados]]</f>
        <v>0</v>
      </c>
      <c r="Q86" s="2"/>
      <c r="R86" s="2"/>
      <c r="S86" s="2"/>
    </row>
    <row r="87" spans="1:19" s="1" customFormat="1" ht="60" x14ac:dyDescent="0.25">
      <c r="A87" s="2">
        <v>87</v>
      </c>
      <c r="B87" s="26" t="s">
        <v>44</v>
      </c>
      <c r="C87" s="27">
        <v>1018441840</v>
      </c>
      <c r="D87" s="6" t="s">
        <v>177</v>
      </c>
      <c r="E87" s="25">
        <v>22000000</v>
      </c>
      <c r="F87" s="10">
        <v>45727</v>
      </c>
      <c r="G87" s="10">
        <v>45727</v>
      </c>
      <c r="H87" s="2" t="str">
        <f>+NETWORKDAYS(Tabla132[[#This Row],[(F) Fecha Iniciación]],Tabla132[[#This Row],[(F) Fecha De Terminación]])&amp;" DIAS"</f>
        <v>88 DIAS</v>
      </c>
      <c r="I87" s="8"/>
      <c r="J87" s="2"/>
      <c r="K87" s="23"/>
      <c r="L87" s="7">
        <v>15400000</v>
      </c>
      <c r="M87" s="10">
        <v>45848</v>
      </c>
      <c r="N87" s="2"/>
      <c r="O87" s="37">
        <f>+Tabla132[[#This Row],[(D) Valor Pagos Efectuados]]/Tabla132[[#This Row],[(D) Valor Del Contrato]]</f>
        <v>0.7</v>
      </c>
      <c r="P87" s="34">
        <f>+Tabla132[[#This Row],[(D) Valor Del Contrato]]-Tabla132[[#This Row],[(D) Valor Pagos Efectuados]]</f>
        <v>6600000</v>
      </c>
      <c r="Q87" s="2"/>
      <c r="R87" s="2"/>
      <c r="S87" s="2"/>
    </row>
    <row r="88" spans="1:19" s="1" customFormat="1" ht="60" x14ac:dyDescent="0.25">
      <c r="A88" s="9">
        <v>88</v>
      </c>
      <c r="B88" s="26" t="s">
        <v>375</v>
      </c>
      <c r="C88" s="27">
        <v>93236687</v>
      </c>
      <c r="D88" s="6" t="s">
        <v>178</v>
      </c>
      <c r="E88" s="25">
        <v>10000000</v>
      </c>
      <c r="F88" s="10">
        <v>45729</v>
      </c>
      <c r="G88" s="10">
        <v>45735</v>
      </c>
      <c r="H88" s="2" t="str">
        <f>+NETWORKDAYS(Tabla132[[#This Row],[(F) Fecha Iniciación]],Tabla132[[#This Row],[(F) Fecha De Terminación]])&amp;" DIAS"</f>
        <v>43 DIAS</v>
      </c>
      <c r="I88" s="8"/>
      <c r="J88" s="2"/>
      <c r="K88" s="23"/>
      <c r="L88" s="7">
        <v>0</v>
      </c>
      <c r="M88" s="10">
        <v>45795</v>
      </c>
      <c r="N88" s="6"/>
      <c r="O88" s="37">
        <f>+Tabla132[[#This Row],[(D) Valor Pagos Efectuados]]/Tabla132[[#This Row],[(D) Valor Del Contrato]]</f>
        <v>0</v>
      </c>
      <c r="P88" s="34">
        <f>+Tabla132[[#This Row],[(D) Valor Del Contrato]]-Tabla132[[#This Row],[(D) Valor Pagos Efectuados]]</f>
        <v>10000000</v>
      </c>
      <c r="Q88" s="2"/>
      <c r="R88" s="2"/>
      <c r="S88" s="2"/>
    </row>
    <row r="89" spans="1:19" s="1" customFormat="1" ht="60" x14ac:dyDescent="0.25">
      <c r="A89" s="2">
        <v>89</v>
      </c>
      <c r="B89" s="26" t="s">
        <v>376</v>
      </c>
      <c r="C89" s="27">
        <v>1018441910</v>
      </c>
      <c r="D89" s="6" t="s">
        <v>179</v>
      </c>
      <c r="E89" s="25">
        <v>13200000</v>
      </c>
      <c r="F89" s="10">
        <v>45728</v>
      </c>
      <c r="G89" s="10">
        <v>45729</v>
      </c>
      <c r="H89" s="2" t="str">
        <f>+NETWORKDAYS(Tabla132[[#This Row],[(F) Fecha Iniciación]],Tabla132[[#This Row],[(F) Fecha De Terminación]])&amp;" DIAS"</f>
        <v>87 DIAS</v>
      </c>
      <c r="I89" s="8"/>
      <c r="J89" s="2"/>
      <c r="K89" s="23"/>
      <c r="L89" s="7">
        <v>13200000</v>
      </c>
      <c r="M89" s="10">
        <v>45850</v>
      </c>
      <c r="N89" s="2"/>
      <c r="O89" s="37">
        <f>+Tabla132[[#This Row],[(D) Valor Pagos Efectuados]]/Tabla132[[#This Row],[(D) Valor Del Contrato]]</f>
        <v>1</v>
      </c>
      <c r="P89" s="34">
        <f>+Tabla132[[#This Row],[(D) Valor Del Contrato]]-Tabla132[[#This Row],[(D) Valor Pagos Efectuados]]</f>
        <v>0</v>
      </c>
      <c r="Q89" s="2"/>
      <c r="R89" s="2"/>
      <c r="S89" s="2"/>
    </row>
    <row r="90" spans="1:19" s="2" customFormat="1" ht="60" x14ac:dyDescent="0.25">
      <c r="A90" s="2">
        <v>90</v>
      </c>
      <c r="B90" s="26" t="s">
        <v>526</v>
      </c>
      <c r="C90" s="27" t="s">
        <v>527</v>
      </c>
      <c r="D90" s="6" t="s">
        <v>180</v>
      </c>
      <c r="E90" s="25">
        <v>654668945</v>
      </c>
      <c r="F90" s="10">
        <v>45728</v>
      </c>
      <c r="G90" s="10">
        <v>45758</v>
      </c>
      <c r="H90" s="2" t="str">
        <f>+NETWORKDAYS(Tabla132[[#This Row],[(F) Fecha Iniciación]],Tabla132[[#This Row],[(F) Fecha De Terminación]])&amp;" DIAS"</f>
        <v>109 DIAS</v>
      </c>
      <c r="I90" s="8">
        <v>45786</v>
      </c>
      <c r="J90" s="2" t="s">
        <v>528</v>
      </c>
      <c r="K90" s="23">
        <v>184647150</v>
      </c>
      <c r="L90" s="7">
        <v>630939781</v>
      </c>
      <c r="M90" s="10">
        <v>45910</v>
      </c>
      <c r="O90" s="37">
        <f>+Tabla132[[#This Row],[(D) Valor Pagos Efectuados]]/Tabla132[[#This Row],[(D) Valor Del Contrato]]</f>
        <v>0.96375394895201572</v>
      </c>
      <c r="P90" s="34">
        <f>+Tabla132[[#This Row],[(D) Valor Del Contrato]]-Tabla132[[#This Row],[(D) Valor Pagos Efectuados]]</f>
        <v>23729164</v>
      </c>
    </row>
    <row r="91" spans="1:19" s="2" customFormat="1" ht="240" x14ac:dyDescent="0.25">
      <c r="A91" s="9">
        <v>91</v>
      </c>
      <c r="B91" s="26" t="s">
        <v>529</v>
      </c>
      <c r="C91" s="27" t="s">
        <v>530</v>
      </c>
      <c r="D91" s="6" t="s">
        <v>181</v>
      </c>
      <c r="E91" s="25">
        <v>330000000</v>
      </c>
      <c r="F91" s="10">
        <v>45729</v>
      </c>
      <c r="G91" s="10">
        <v>45737</v>
      </c>
      <c r="H91" s="2" t="str">
        <f>+NETWORKDAYS(Tabla132[[#This Row],[(F) Fecha Iniciación]],Tabla132[[#This Row],[(F) Fecha De Terminación]])&amp;" DIAS"</f>
        <v>264 DIAS</v>
      </c>
      <c r="I91" s="8">
        <v>45919</v>
      </c>
      <c r="J91" s="2" t="s">
        <v>514</v>
      </c>
      <c r="K91" s="23"/>
      <c r="L91" s="7">
        <v>0</v>
      </c>
      <c r="M91" s="10">
        <v>46106</v>
      </c>
      <c r="O91" s="37">
        <f>+Tabla132[[#This Row],[(D) Valor Pagos Efectuados]]/Tabla132[[#This Row],[(D) Valor Del Contrato]]</f>
        <v>0</v>
      </c>
      <c r="P91" s="34">
        <f>+Tabla132[[#This Row],[(D) Valor Del Contrato]]-Tabla132[[#This Row],[(D) Valor Pagos Efectuados]]</f>
        <v>330000000</v>
      </c>
    </row>
    <row r="92" spans="1:19" s="2" customFormat="1" ht="75" x14ac:dyDescent="0.25">
      <c r="A92" s="2">
        <v>92</v>
      </c>
      <c r="B92" s="26" t="s">
        <v>91</v>
      </c>
      <c r="C92" s="27" t="s">
        <v>86</v>
      </c>
      <c r="D92" s="6" t="s">
        <v>182</v>
      </c>
      <c r="E92" s="25">
        <v>21541000</v>
      </c>
      <c r="F92" s="10">
        <v>45733</v>
      </c>
      <c r="G92" s="10">
        <v>45737</v>
      </c>
      <c r="H92" s="2" t="str">
        <f>+NETWORKDAYS(Tabla132[[#This Row],[(F) Fecha Iniciación]],Tabla132[[#This Row],[(F) Fecha De Terminación]])&amp;" DIAS"</f>
        <v>261 DIAS</v>
      </c>
      <c r="I92" s="8"/>
      <c r="K92" s="23"/>
      <c r="L92" s="7">
        <v>21541000</v>
      </c>
      <c r="M92" s="10">
        <v>46101</v>
      </c>
      <c r="O92" s="37">
        <f>+Tabla132[[#This Row],[(D) Valor Pagos Efectuados]]/Tabla132[[#This Row],[(D) Valor Del Contrato]]</f>
        <v>1</v>
      </c>
      <c r="P92" s="34">
        <f>+Tabla132[[#This Row],[(D) Valor Del Contrato]]-Tabla132[[#This Row],[(D) Valor Pagos Efectuados]]</f>
        <v>0</v>
      </c>
    </row>
    <row r="93" spans="1:19" s="2" customFormat="1" ht="120" x14ac:dyDescent="0.25">
      <c r="A93" s="2">
        <v>93</v>
      </c>
      <c r="B93" s="29" t="s">
        <v>531</v>
      </c>
      <c r="C93" s="27">
        <v>901658427</v>
      </c>
      <c r="D93" s="6" t="s">
        <v>183</v>
      </c>
      <c r="E93" s="25">
        <v>57691877</v>
      </c>
      <c r="F93" s="10">
        <v>45737</v>
      </c>
      <c r="G93" s="10">
        <v>45737</v>
      </c>
      <c r="H93" s="2" t="str">
        <f>+NETWORKDAYS(Tabla132[[#This Row],[(F) Fecha Iniciación]],Tabla132[[#This Row],[(F) Fecha De Terminación]])&amp;" DIAS"</f>
        <v>39 DIAS</v>
      </c>
      <c r="I93" s="8">
        <v>45758</v>
      </c>
      <c r="J93" s="2" t="s">
        <v>515</v>
      </c>
      <c r="K93" s="23">
        <v>19230626</v>
      </c>
      <c r="L93" s="7">
        <v>57691877</v>
      </c>
      <c r="M93" s="10">
        <v>45791</v>
      </c>
      <c r="N93" s="6"/>
      <c r="O93" s="37">
        <f>+Tabla132[[#This Row],[(D) Valor Pagos Efectuados]]/Tabla132[[#This Row],[(D) Valor Del Contrato]]</f>
        <v>1</v>
      </c>
      <c r="P93" s="34">
        <f>+Tabla132[[#This Row],[(D) Valor Del Contrato]]-Tabla132[[#This Row],[(D) Valor Pagos Efectuados]]</f>
        <v>0</v>
      </c>
    </row>
    <row r="94" spans="1:19" s="2" customFormat="1" ht="90" x14ac:dyDescent="0.25">
      <c r="A94" s="9">
        <v>94</v>
      </c>
      <c r="B94" s="26" t="s">
        <v>377</v>
      </c>
      <c r="C94" s="27" t="s">
        <v>341</v>
      </c>
      <c r="D94" s="6" t="s">
        <v>184</v>
      </c>
      <c r="E94" s="25">
        <v>39800000</v>
      </c>
      <c r="F94" s="10">
        <v>45744</v>
      </c>
      <c r="G94" s="10">
        <v>45748</v>
      </c>
      <c r="H94" s="2" t="str">
        <f>+NETWORKDAYS(Tabla132[[#This Row],[(F) Fecha Iniciación]],Tabla132[[#This Row],[(F) Fecha De Terminación]])&amp;" DIAS"</f>
        <v>174 DIAS</v>
      </c>
      <c r="I94" s="8"/>
      <c r="K94" s="23"/>
      <c r="L94" s="7">
        <v>37487000</v>
      </c>
      <c r="M94" s="10">
        <v>45991</v>
      </c>
      <c r="N94" s="10">
        <v>45994</v>
      </c>
      <c r="O94" s="37">
        <f>+Tabla132[[#This Row],[(D) Valor Pagos Efectuados]]/Tabla132[[#This Row],[(D) Valor Del Contrato]]</f>
        <v>0.94188442211055279</v>
      </c>
      <c r="P94" s="34">
        <f>+Tabla132[[#This Row],[(D) Valor Del Contrato]]-Tabla132[[#This Row],[(D) Valor Pagos Efectuados]]</f>
        <v>2313000</v>
      </c>
    </row>
    <row r="95" spans="1:19" s="2" customFormat="1" ht="30" x14ac:dyDescent="0.25">
      <c r="A95" s="2">
        <v>95</v>
      </c>
      <c r="B95" s="26" t="s">
        <v>377</v>
      </c>
      <c r="C95" s="27" t="s">
        <v>341</v>
      </c>
      <c r="D95" s="6" t="s">
        <v>185</v>
      </c>
      <c r="E95" s="25">
        <v>39000000</v>
      </c>
      <c r="F95" s="10">
        <v>45748</v>
      </c>
      <c r="G95" s="10">
        <v>45751</v>
      </c>
      <c r="H95" s="2" t="str">
        <f>+NETWORKDAYS(Tabla132[[#This Row],[(F) Fecha Iniciación]],Tabla132[[#This Row],[(F) Fecha De Terminación]])&amp;" DIAS"</f>
        <v>194 DIAS</v>
      </c>
      <c r="I95" s="8"/>
      <c r="K95" s="23"/>
      <c r="L95" s="7">
        <v>21082000</v>
      </c>
      <c r="M95" s="10">
        <v>46022</v>
      </c>
      <c r="N95" s="10">
        <v>46010</v>
      </c>
      <c r="O95" s="37">
        <f>+Tabla132[[#This Row],[(D) Valor Pagos Efectuados]]/Tabla132[[#This Row],[(D) Valor Del Contrato]]</f>
        <v>0.54056410256410259</v>
      </c>
      <c r="P95" s="34">
        <f>+Tabla132[[#This Row],[(D) Valor Del Contrato]]-Tabla132[[#This Row],[(D) Valor Pagos Efectuados]]</f>
        <v>17918000</v>
      </c>
    </row>
    <row r="96" spans="1:19" s="1" customFormat="1" ht="60" x14ac:dyDescent="0.25">
      <c r="A96" s="2">
        <v>96</v>
      </c>
      <c r="B96" s="26" t="s">
        <v>378</v>
      </c>
      <c r="C96" s="27" t="s">
        <v>342</v>
      </c>
      <c r="D96" s="6" t="s">
        <v>186</v>
      </c>
      <c r="E96" s="25">
        <v>5760000</v>
      </c>
      <c r="F96" s="10">
        <v>45751</v>
      </c>
      <c r="G96" s="10">
        <v>45751</v>
      </c>
      <c r="H96" s="2" t="str">
        <f>+NETWORKDAYS(Tabla132[[#This Row],[(F) Fecha Iniciación]],Tabla132[[#This Row],[(F) Fecha De Terminación]])&amp;" DIAS"</f>
        <v>51 DIAS</v>
      </c>
      <c r="I96" s="8"/>
      <c r="J96" s="2"/>
      <c r="K96" s="23"/>
      <c r="L96" s="7">
        <v>5760000</v>
      </c>
      <c r="M96" s="10">
        <v>45823</v>
      </c>
      <c r="N96" s="2"/>
      <c r="O96" s="37">
        <f>+Tabla132[[#This Row],[(D) Valor Pagos Efectuados]]/Tabla132[[#This Row],[(D) Valor Del Contrato]]</f>
        <v>1</v>
      </c>
      <c r="P96" s="34">
        <f>+Tabla132[[#This Row],[(D) Valor Del Contrato]]-Tabla132[[#This Row],[(D) Valor Pagos Efectuados]]</f>
        <v>0</v>
      </c>
      <c r="Q96" s="2"/>
      <c r="R96" s="2"/>
      <c r="S96" s="2"/>
    </row>
    <row r="97" spans="1:19" s="1" customFormat="1" ht="90" x14ac:dyDescent="0.25">
      <c r="A97" s="9">
        <v>97</v>
      </c>
      <c r="B97" s="26" t="s">
        <v>379</v>
      </c>
      <c r="C97" s="27" t="s">
        <v>343</v>
      </c>
      <c r="D97" s="6" t="s">
        <v>187</v>
      </c>
      <c r="E97" s="25">
        <v>4650000</v>
      </c>
      <c r="F97" s="10">
        <v>45756</v>
      </c>
      <c r="G97" s="10">
        <v>45757</v>
      </c>
      <c r="H97" s="2" t="str">
        <f>+NETWORKDAYS(Tabla132[[#This Row],[(F) Fecha Iniciación]],Tabla132[[#This Row],[(F) Fecha De Terminación]])&amp;" DIAS"</f>
        <v>32 DIAS</v>
      </c>
      <c r="I97" s="8"/>
      <c r="J97" s="2"/>
      <c r="K97" s="23"/>
      <c r="L97" s="7">
        <v>4650000</v>
      </c>
      <c r="M97" s="10">
        <v>45801</v>
      </c>
      <c r="N97" s="2"/>
      <c r="O97" s="37">
        <f>+Tabla132[[#This Row],[(D) Valor Pagos Efectuados]]/Tabla132[[#This Row],[(D) Valor Del Contrato]]</f>
        <v>1</v>
      </c>
      <c r="P97" s="34">
        <f>+Tabla132[[#This Row],[(D) Valor Del Contrato]]-Tabla132[[#This Row],[(D) Valor Pagos Efectuados]]</f>
        <v>0</v>
      </c>
      <c r="Q97" s="2"/>
      <c r="R97" s="2"/>
      <c r="S97" s="2"/>
    </row>
    <row r="98" spans="1:19" s="1" customFormat="1" ht="90" x14ac:dyDescent="0.25">
      <c r="A98" s="2">
        <v>98</v>
      </c>
      <c r="B98" s="26" t="s">
        <v>83</v>
      </c>
      <c r="C98" s="27">
        <v>18123594</v>
      </c>
      <c r="D98" s="6" t="s">
        <v>188</v>
      </c>
      <c r="E98" s="25">
        <v>4650000</v>
      </c>
      <c r="F98" s="10">
        <v>45756</v>
      </c>
      <c r="G98" s="10">
        <v>45757</v>
      </c>
      <c r="H98" s="2" t="str">
        <f>+NETWORKDAYS(Tabla132[[#This Row],[(F) Fecha Iniciación]],Tabla132[[#This Row],[(F) Fecha De Terminación]])&amp;" DIAS"</f>
        <v>32 DIAS</v>
      </c>
      <c r="I98" s="8"/>
      <c r="J98" s="2"/>
      <c r="K98" s="23"/>
      <c r="L98" s="7">
        <v>4650000</v>
      </c>
      <c r="M98" s="10">
        <v>45801</v>
      </c>
      <c r="N98" s="2"/>
      <c r="O98" s="37">
        <f>+Tabla132[[#This Row],[(D) Valor Pagos Efectuados]]/Tabla132[[#This Row],[(D) Valor Del Contrato]]</f>
        <v>1</v>
      </c>
      <c r="P98" s="34">
        <f>+Tabla132[[#This Row],[(D) Valor Del Contrato]]-Tabla132[[#This Row],[(D) Valor Pagos Efectuados]]</f>
        <v>0</v>
      </c>
      <c r="Q98" s="2"/>
      <c r="R98" s="2"/>
      <c r="S98" s="2"/>
    </row>
    <row r="99" spans="1:19" s="1" customFormat="1" ht="105" x14ac:dyDescent="0.25">
      <c r="A99" s="2">
        <v>99</v>
      </c>
      <c r="B99" s="26" t="s">
        <v>380</v>
      </c>
      <c r="C99" s="27" t="s">
        <v>344</v>
      </c>
      <c r="D99" s="6" t="s">
        <v>189</v>
      </c>
      <c r="E99" s="25">
        <v>4650000</v>
      </c>
      <c r="F99" s="10">
        <v>45758</v>
      </c>
      <c r="G99" s="10">
        <v>45761</v>
      </c>
      <c r="H99" s="2" t="str">
        <f>+NETWORKDAYS(Tabla132[[#This Row],[(F) Fecha Iniciación]],Tabla132[[#This Row],[(F) Fecha De Terminación]])&amp;" DIAS"</f>
        <v>33 DIAS</v>
      </c>
      <c r="I99" s="8"/>
      <c r="J99" s="2"/>
      <c r="K99" s="23"/>
      <c r="L99" s="7">
        <v>4650000</v>
      </c>
      <c r="M99" s="10">
        <v>45805</v>
      </c>
      <c r="N99" s="2"/>
      <c r="O99" s="37">
        <f>+Tabla132[[#This Row],[(D) Valor Pagos Efectuados]]/Tabla132[[#This Row],[(D) Valor Del Contrato]]</f>
        <v>1</v>
      </c>
      <c r="P99" s="34">
        <f>+Tabla132[[#This Row],[(D) Valor Del Contrato]]-Tabla132[[#This Row],[(D) Valor Pagos Efectuados]]</f>
        <v>0</v>
      </c>
      <c r="Q99" s="2"/>
      <c r="R99" s="2"/>
      <c r="S99" s="2"/>
    </row>
    <row r="100" spans="1:19" s="1" customFormat="1" ht="60" x14ac:dyDescent="0.25">
      <c r="A100" s="9">
        <v>100</v>
      </c>
      <c r="B100" s="26" t="s">
        <v>381</v>
      </c>
      <c r="C100" s="27" t="s">
        <v>345</v>
      </c>
      <c r="D100" s="6" t="s">
        <v>190</v>
      </c>
      <c r="E100" s="25">
        <v>6600000</v>
      </c>
      <c r="F100" s="10">
        <v>45769</v>
      </c>
      <c r="G100" s="10">
        <v>45769</v>
      </c>
      <c r="H100" s="2" t="str">
        <f>+NETWORKDAYS(Tabla132[[#This Row],[(F) Fecha Iniciación]],Tabla132[[#This Row],[(F) Fecha De Terminación]])&amp;" DIAS"</f>
        <v>44 DIAS</v>
      </c>
      <c r="I100" s="8"/>
      <c r="J100" s="2"/>
      <c r="K100" s="23"/>
      <c r="L100" s="7">
        <v>6600000</v>
      </c>
      <c r="M100" s="10">
        <v>45829</v>
      </c>
      <c r="N100" s="2"/>
      <c r="O100" s="37">
        <f>+Tabla132[[#This Row],[(D) Valor Pagos Efectuados]]/Tabla132[[#This Row],[(D) Valor Del Contrato]]</f>
        <v>1</v>
      </c>
      <c r="P100" s="34">
        <f>+Tabla132[[#This Row],[(D) Valor Del Contrato]]-Tabla132[[#This Row],[(D) Valor Pagos Efectuados]]</f>
        <v>0</v>
      </c>
      <c r="Q100" s="2"/>
      <c r="R100" s="2"/>
      <c r="S100" s="2"/>
    </row>
    <row r="101" spans="1:19" s="1" customFormat="1" ht="60" x14ac:dyDescent="0.25">
      <c r="A101" s="2">
        <v>101</v>
      </c>
      <c r="B101" s="26" t="s">
        <v>382</v>
      </c>
      <c r="C101" s="27">
        <v>97470425</v>
      </c>
      <c r="D101" s="6" t="s">
        <v>191</v>
      </c>
      <c r="E101" s="25">
        <v>5133333</v>
      </c>
      <c r="F101" s="10">
        <v>45770</v>
      </c>
      <c r="G101" s="10">
        <v>45772</v>
      </c>
      <c r="H101" s="2" t="str">
        <f>+NETWORKDAYS(Tabla132[[#This Row],[(F) Fecha Iniciación]],Tabla132[[#This Row],[(F) Fecha De Terminación]])&amp;" DIAS"</f>
        <v>28 DIAS</v>
      </c>
      <c r="I101" s="8"/>
      <c r="J101" s="2"/>
      <c r="K101" s="23"/>
      <c r="L101" s="7">
        <v>5133333</v>
      </c>
      <c r="M101" s="10">
        <v>45811</v>
      </c>
      <c r="N101" s="6" t="s">
        <v>468</v>
      </c>
      <c r="O101" s="37">
        <f>+Tabla132[[#This Row],[(D) Valor Pagos Efectuados]]/Tabla132[[#This Row],[(D) Valor Del Contrato]]</f>
        <v>1</v>
      </c>
      <c r="P101" s="34">
        <f>+Tabla132[[#This Row],[(D) Valor Del Contrato]]-Tabla132[[#This Row],[(D) Valor Pagos Efectuados]]</f>
        <v>0</v>
      </c>
      <c r="Q101" s="2"/>
      <c r="R101" s="2"/>
      <c r="S101" s="2"/>
    </row>
    <row r="102" spans="1:19" s="2" customFormat="1" ht="150" x14ac:dyDescent="0.25">
      <c r="A102" s="2">
        <v>102</v>
      </c>
      <c r="B102" s="26" t="s">
        <v>383</v>
      </c>
      <c r="C102" s="27" t="s">
        <v>346</v>
      </c>
      <c r="D102" s="6" t="s">
        <v>192</v>
      </c>
      <c r="E102" s="25">
        <v>59999800</v>
      </c>
      <c r="F102" s="10">
        <v>45772</v>
      </c>
      <c r="G102" s="10">
        <v>45778</v>
      </c>
      <c r="H102" s="2" t="str">
        <f>+NETWORKDAYS(Tabla132[[#This Row],[(F) Fecha Iniciación]],Tabla132[[#This Row],[(F) Fecha De Terminación]])&amp;" DIAS"</f>
        <v>174 DIAS</v>
      </c>
      <c r="I102" s="8"/>
      <c r="J102" s="6"/>
      <c r="K102" s="23"/>
      <c r="L102" s="7">
        <v>23999920</v>
      </c>
      <c r="M102" s="10">
        <v>46021</v>
      </c>
      <c r="O102" s="37">
        <f>+Tabla132[[#This Row],[(D) Valor Pagos Efectuados]]/Tabla132[[#This Row],[(D) Valor Del Contrato]]</f>
        <v>0.4</v>
      </c>
      <c r="P102" s="34">
        <f>+Tabla132[[#This Row],[(D) Valor Del Contrato]]-Tabla132[[#This Row],[(D) Valor Pagos Efectuados]]</f>
        <v>35999880</v>
      </c>
    </row>
    <row r="103" spans="1:19" s="1" customFormat="1" ht="60" x14ac:dyDescent="0.25">
      <c r="A103" s="9">
        <v>103</v>
      </c>
      <c r="B103" s="26" t="s">
        <v>384</v>
      </c>
      <c r="C103" s="27" t="s">
        <v>347</v>
      </c>
      <c r="D103" s="6" t="s">
        <v>193</v>
      </c>
      <c r="E103" s="25">
        <v>6600000</v>
      </c>
      <c r="F103" s="10">
        <v>45772</v>
      </c>
      <c r="G103" s="10">
        <v>45772</v>
      </c>
      <c r="H103" s="2" t="str">
        <f>+NETWORKDAYS(Tabla132[[#This Row],[(F) Fecha Iniciación]],Tabla132[[#This Row],[(F) Fecha De Terminación]])&amp;" DIAS"</f>
        <v>43 DIAS</v>
      </c>
      <c r="I103" s="8"/>
      <c r="J103" s="2"/>
      <c r="K103" s="23"/>
      <c r="L103" s="23">
        <v>6600000</v>
      </c>
      <c r="M103" s="10">
        <v>45832</v>
      </c>
      <c r="N103" s="6"/>
      <c r="O103" s="37">
        <f>+Tabla132[[#This Row],[(D) Valor Pagos Efectuados]]/Tabla132[[#This Row],[(D) Valor Del Contrato]]</f>
        <v>1</v>
      </c>
      <c r="P103" s="34">
        <f>+Tabla132[[#This Row],[(D) Valor Del Contrato]]-Tabla132[[#This Row],[(D) Valor Pagos Efectuados]]</f>
        <v>0</v>
      </c>
      <c r="Q103" s="2"/>
      <c r="R103" s="2"/>
      <c r="S103" s="2"/>
    </row>
    <row r="104" spans="1:19" s="1" customFormat="1" ht="75" x14ac:dyDescent="0.25">
      <c r="A104" s="2">
        <v>104</v>
      </c>
      <c r="B104" s="26" t="s">
        <v>385</v>
      </c>
      <c r="C104" s="27" t="s">
        <v>348</v>
      </c>
      <c r="D104" s="6" t="s">
        <v>194</v>
      </c>
      <c r="E104" s="25">
        <v>4650000</v>
      </c>
      <c r="F104" s="10">
        <v>45772</v>
      </c>
      <c r="G104" s="10">
        <v>45772</v>
      </c>
      <c r="H104" s="2" t="str">
        <f>+NETWORKDAYS(Tabla132[[#This Row],[(F) Fecha Iniciación]],Tabla132[[#This Row],[(F) Fecha De Terminación]])&amp;" DIAS"</f>
        <v>31 DIAS</v>
      </c>
      <c r="I104" s="8"/>
      <c r="J104" s="2"/>
      <c r="K104" s="23"/>
      <c r="L104" s="7">
        <v>4650000</v>
      </c>
      <c r="M104" s="10">
        <v>45816</v>
      </c>
      <c r="N104" s="10"/>
      <c r="O104" s="37">
        <f>+Tabla132[[#This Row],[(D) Valor Pagos Efectuados]]/Tabla132[[#This Row],[(D) Valor Del Contrato]]</f>
        <v>1</v>
      </c>
      <c r="P104" s="34">
        <f>+Tabla132[[#This Row],[(D) Valor Del Contrato]]-Tabla132[[#This Row],[(D) Valor Pagos Efectuados]]</f>
        <v>0</v>
      </c>
      <c r="Q104" s="2"/>
      <c r="R104" s="2"/>
      <c r="S104" s="2"/>
    </row>
    <row r="105" spans="1:19" s="1" customFormat="1" ht="75" x14ac:dyDescent="0.25">
      <c r="A105" s="2">
        <v>105</v>
      </c>
      <c r="B105" s="26" t="s">
        <v>386</v>
      </c>
      <c r="C105" s="27" t="s">
        <v>349</v>
      </c>
      <c r="D105" s="6" t="s">
        <v>195</v>
      </c>
      <c r="E105" s="25">
        <v>4000000</v>
      </c>
      <c r="F105" s="10">
        <v>45772</v>
      </c>
      <c r="G105" s="10">
        <v>45772</v>
      </c>
      <c r="H105" s="2" t="str">
        <f>+NETWORKDAYS(Tabla132[[#This Row],[(F) Fecha Iniciación]],Tabla132[[#This Row],[(F) Fecha De Terminación]])&amp;" DIAS"</f>
        <v>43 DIAS</v>
      </c>
      <c r="I105" s="8"/>
      <c r="J105" s="2"/>
      <c r="K105" s="23"/>
      <c r="L105" s="7">
        <v>4000000</v>
      </c>
      <c r="M105" s="10">
        <v>45832</v>
      </c>
      <c r="N105" s="6"/>
      <c r="O105" s="37">
        <f>+Tabla132[[#This Row],[(D) Valor Pagos Efectuados]]/Tabla132[[#This Row],[(D) Valor Del Contrato]]</f>
        <v>1</v>
      </c>
      <c r="P105" s="34">
        <f>+Tabla132[[#This Row],[(D) Valor Del Contrato]]-Tabla132[[#This Row],[(D) Valor Pagos Efectuados]]</f>
        <v>0</v>
      </c>
      <c r="Q105" s="2"/>
      <c r="R105" s="2"/>
      <c r="S105" s="2"/>
    </row>
    <row r="106" spans="1:19" s="2" customFormat="1" ht="75" x14ac:dyDescent="0.25">
      <c r="A106" s="9">
        <v>106</v>
      </c>
      <c r="B106" s="26" t="s">
        <v>387</v>
      </c>
      <c r="C106" s="27" t="s">
        <v>350</v>
      </c>
      <c r="D106" s="6" t="s">
        <v>22</v>
      </c>
      <c r="E106" s="25">
        <v>1375624489</v>
      </c>
      <c r="F106" s="10">
        <v>45777</v>
      </c>
      <c r="G106" s="10">
        <v>45777</v>
      </c>
      <c r="H106" s="2" t="str">
        <f>+NETWORKDAYS(Tabla132[[#This Row],[(F) Fecha Iniciación]],Tabla132[[#This Row],[(F) Fecha De Terminación]])&amp;" DIAS"</f>
        <v>240 DIAS</v>
      </c>
      <c r="I106" s="8">
        <v>46052</v>
      </c>
      <c r="J106" s="2" t="s">
        <v>489</v>
      </c>
      <c r="K106" s="23">
        <v>306840400</v>
      </c>
      <c r="L106" s="30">
        <v>944291227</v>
      </c>
      <c r="M106" s="10">
        <v>46112</v>
      </c>
      <c r="O106" s="37">
        <f>+Tabla132[[#This Row],[(D) Valor Pagos Efectuados]]/Tabla132[[#This Row],[(D) Valor Del Contrato]]</f>
        <v>0.68644549043063741</v>
      </c>
      <c r="P106" s="34">
        <f>+Tabla132[[#This Row],[(D) Valor Del Contrato]]-Tabla132[[#This Row],[(D) Valor Pagos Efectuados]]</f>
        <v>431333262</v>
      </c>
    </row>
    <row r="107" spans="1:19" s="2" customFormat="1" ht="45" x14ac:dyDescent="0.25">
      <c r="A107" s="2">
        <v>107</v>
      </c>
      <c r="B107" s="26" t="s">
        <v>388</v>
      </c>
      <c r="C107" s="27" t="s">
        <v>351</v>
      </c>
      <c r="D107" s="6" t="s">
        <v>196</v>
      </c>
      <c r="E107" s="25">
        <v>39800000</v>
      </c>
      <c r="F107" s="10">
        <v>45784</v>
      </c>
      <c r="G107" s="10">
        <v>45785</v>
      </c>
      <c r="H107" s="2" t="str">
        <f>+NETWORKDAYS(Tabla132[[#This Row],[(F) Fecha Iniciación]],Tabla132[[#This Row],[(F) Fecha De Terminación]])&amp;" DIAS"</f>
        <v>175 DIAS</v>
      </c>
      <c r="I107" s="8"/>
      <c r="K107" s="23"/>
      <c r="L107" s="7">
        <v>39800000</v>
      </c>
      <c r="M107" s="10">
        <v>46029</v>
      </c>
      <c r="N107" s="6"/>
      <c r="O107" s="37">
        <f>+Tabla132[[#This Row],[(D) Valor Pagos Efectuados]]/Tabla132[[#This Row],[(D) Valor Del Contrato]]</f>
        <v>1</v>
      </c>
      <c r="P107" s="34">
        <f>+Tabla132[[#This Row],[(D) Valor Del Contrato]]-Tabla132[[#This Row],[(D) Valor Pagos Efectuados]]</f>
        <v>0</v>
      </c>
    </row>
    <row r="108" spans="1:19" s="2" customFormat="1" ht="75" x14ac:dyDescent="0.25">
      <c r="A108" s="2">
        <v>108</v>
      </c>
      <c r="B108" s="26" t="s">
        <v>389</v>
      </c>
      <c r="C108" s="27" t="s">
        <v>352</v>
      </c>
      <c r="D108" s="6" t="s">
        <v>197</v>
      </c>
      <c r="E108" s="25">
        <v>99000000</v>
      </c>
      <c r="F108" s="10">
        <v>45789</v>
      </c>
      <c r="G108" s="10">
        <v>45789</v>
      </c>
      <c r="H108" s="2" t="str">
        <f>+NETWORKDAYS(Tabla132[[#This Row],[(F) Fecha Iniciación]],Tabla132[[#This Row],[(F) Fecha De Terminación]])&amp;" DIAS"</f>
        <v>66 DIAS</v>
      </c>
      <c r="I108" s="8"/>
      <c r="K108" s="23"/>
      <c r="L108" s="7">
        <v>92000000</v>
      </c>
      <c r="M108" s="10">
        <v>45880</v>
      </c>
      <c r="O108" s="37">
        <f>+Tabla132[[#This Row],[(D) Valor Pagos Efectuados]]/Tabla132[[#This Row],[(D) Valor Del Contrato]]</f>
        <v>0.92929292929292928</v>
      </c>
      <c r="P108" s="34">
        <f>+Tabla132[[#This Row],[(D) Valor Del Contrato]]-Tabla132[[#This Row],[(D) Valor Pagos Efectuados]]</f>
        <v>7000000</v>
      </c>
    </row>
    <row r="109" spans="1:19" s="1" customFormat="1" ht="45" x14ac:dyDescent="0.25">
      <c r="A109" s="9">
        <v>109</v>
      </c>
      <c r="B109" s="26" t="s">
        <v>390</v>
      </c>
      <c r="C109" s="27" t="s">
        <v>353</v>
      </c>
      <c r="D109" s="6" t="s">
        <v>198</v>
      </c>
      <c r="E109" s="25">
        <v>4000000</v>
      </c>
      <c r="F109" s="10">
        <v>45791</v>
      </c>
      <c r="G109" s="10">
        <v>45791</v>
      </c>
      <c r="H109" s="2" t="str">
        <f>+NETWORKDAYS(Tabla132[[#This Row],[(F) Fecha Iniciación]],Tabla132[[#This Row],[(F) Fecha De Terminación]])&amp;" DIAS"</f>
        <v>43 DIAS</v>
      </c>
      <c r="I109" s="8"/>
      <c r="J109" s="2"/>
      <c r="K109" s="23"/>
      <c r="L109" s="7">
        <v>4000000</v>
      </c>
      <c r="M109" s="10">
        <v>45851</v>
      </c>
      <c r="N109" s="2"/>
      <c r="O109" s="37">
        <f>+Tabla132[[#This Row],[(D) Valor Pagos Efectuados]]/Tabla132[[#This Row],[(D) Valor Del Contrato]]</f>
        <v>1</v>
      </c>
      <c r="P109" s="34">
        <f>+Tabla132[[#This Row],[(D) Valor Del Contrato]]-Tabla132[[#This Row],[(D) Valor Pagos Efectuados]]</f>
        <v>0</v>
      </c>
      <c r="Q109" s="2"/>
      <c r="R109" s="2"/>
      <c r="S109" s="2"/>
    </row>
    <row r="110" spans="1:19" s="1" customFormat="1" ht="60" x14ac:dyDescent="0.25">
      <c r="A110" s="2">
        <v>110</v>
      </c>
      <c r="B110" s="26" t="s">
        <v>391</v>
      </c>
      <c r="C110" s="27" t="s">
        <v>354</v>
      </c>
      <c r="D110" s="6" t="s">
        <v>199</v>
      </c>
      <c r="E110" s="25">
        <v>4000000</v>
      </c>
      <c r="F110" s="10">
        <v>45791</v>
      </c>
      <c r="G110" s="10">
        <v>45792</v>
      </c>
      <c r="H110" s="2" t="str">
        <f>+NETWORKDAYS(Tabla132[[#This Row],[(F) Fecha Iniciación]],Tabla132[[#This Row],[(F) Fecha De Terminación]])&amp;" DIAS"</f>
        <v>161 DIAS</v>
      </c>
      <c r="I110" s="8"/>
      <c r="J110" s="2"/>
      <c r="K110" s="23"/>
      <c r="L110" s="7">
        <v>0</v>
      </c>
      <c r="M110" s="10">
        <v>46016</v>
      </c>
      <c r="N110" s="8"/>
      <c r="O110" s="37">
        <f>+Tabla132[[#This Row],[(D) Valor Pagos Efectuados]]/Tabla132[[#This Row],[(D) Valor Del Contrato]]</f>
        <v>0</v>
      </c>
      <c r="P110" s="34">
        <f>+Tabla132[[#This Row],[(D) Valor Del Contrato]]-Tabla132[[#This Row],[(D) Valor Pagos Efectuados]]</f>
        <v>4000000</v>
      </c>
      <c r="Q110" s="2"/>
      <c r="R110" s="2"/>
      <c r="S110" s="2"/>
    </row>
    <row r="111" spans="1:19" s="1" customFormat="1" ht="60" x14ac:dyDescent="0.25">
      <c r="A111" s="2">
        <v>111</v>
      </c>
      <c r="B111" s="26" t="s">
        <v>392</v>
      </c>
      <c r="C111" s="27" t="s">
        <v>355</v>
      </c>
      <c r="D111" s="6" t="s">
        <v>200</v>
      </c>
      <c r="E111" s="25">
        <v>4000000</v>
      </c>
      <c r="F111" s="10">
        <v>45791</v>
      </c>
      <c r="G111" s="10">
        <v>45791</v>
      </c>
      <c r="H111" s="2" t="str">
        <f>+NETWORKDAYS(Tabla132[[#This Row],[(F) Fecha Iniciación]],Tabla132[[#This Row],[(F) Fecha De Terminación]])&amp;" DIAS"</f>
        <v>43 DIAS</v>
      </c>
      <c r="I111" s="8"/>
      <c r="J111" s="2"/>
      <c r="K111" s="23"/>
      <c r="L111" s="7">
        <v>4000000</v>
      </c>
      <c r="M111" s="10">
        <v>45851</v>
      </c>
      <c r="N111" s="6"/>
      <c r="O111" s="37">
        <f>+Tabla132[[#This Row],[(D) Valor Pagos Efectuados]]/Tabla132[[#This Row],[(D) Valor Del Contrato]]</f>
        <v>1</v>
      </c>
      <c r="P111" s="34">
        <f>+Tabla132[[#This Row],[(D) Valor Del Contrato]]-Tabla132[[#This Row],[(D) Valor Pagos Efectuados]]</f>
        <v>0</v>
      </c>
      <c r="Q111" s="2"/>
      <c r="R111" s="2"/>
      <c r="S111" s="2"/>
    </row>
    <row r="112" spans="1:19" s="2" customFormat="1" ht="135" x14ac:dyDescent="0.25">
      <c r="A112" s="9">
        <v>112</v>
      </c>
      <c r="B112" s="26" t="s">
        <v>393</v>
      </c>
      <c r="C112" s="27" t="s">
        <v>356</v>
      </c>
      <c r="D112" s="6" t="s">
        <v>201</v>
      </c>
      <c r="E112" s="25">
        <v>750033341</v>
      </c>
      <c r="F112" s="10">
        <v>45792</v>
      </c>
      <c r="G112" s="10">
        <v>45792</v>
      </c>
      <c r="H112" s="2" t="str">
        <f>+NETWORKDAYS(Tabla132[[#This Row],[(F) Fecha Iniciación]],Tabla132[[#This Row],[(F) Fecha De Terminación]])&amp;" DIAS"</f>
        <v>207 DIAS</v>
      </c>
      <c r="I112" s="8" t="s">
        <v>491</v>
      </c>
      <c r="J112" s="2" t="s">
        <v>490</v>
      </c>
      <c r="K112" s="23">
        <f>92307191+136575819</f>
        <v>228883010</v>
      </c>
      <c r="L112" s="7">
        <v>385761184</v>
      </c>
      <c r="M112" s="10">
        <v>46082</v>
      </c>
      <c r="O112" s="37">
        <f>+Tabla132[[#This Row],[(D) Valor Pagos Efectuados]]/Tabla132[[#This Row],[(D) Valor Del Contrato]]</f>
        <v>0.51432538116995519</v>
      </c>
      <c r="P112" s="34">
        <f>+Tabla132[[#This Row],[(D) Valor Del Contrato]]-Tabla132[[#This Row],[(D) Valor Pagos Efectuados]]</f>
        <v>364272157</v>
      </c>
    </row>
    <row r="113" spans="1:19" s="2" customFormat="1" ht="39" customHeight="1" x14ac:dyDescent="0.25">
      <c r="A113" s="2">
        <v>114</v>
      </c>
      <c r="B113" s="26" t="s">
        <v>394</v>
      </c>
      <c r="C113" s="27" t="s">
        <v>357</v>
      </c>
      <c r="D113" s="6" t="s">
        <v>202</v>
      </c>
      <c r="E113" s="25">
        <v>58760000</v>
      </c>
      <c r="F113" s="10">
        <v>45796</v>
      </c>
      <c r="G113" s="10">
        <v>45796</v>
      </c>
      <c r="H113" s="2" t="str">
        <f>+NETWORKDAYS(Tabla132[[#This Row],[(F) Fecha Iniciación]],Tabla132[[#This Row],[(F) Fecha De Terminación]])&amp;" DIAS"</f>
        <v>5 DIAS</v>
      </c>
      <c r="I113" s="8"/>
      <c r="K113" s="23"/>
      <c r="L113" s="7">
        <v>58760000</v>
      </c>
      <c r="M113" s="10">
        <v>45800</v>
      </c>
      <c r="N113" s="6"/>
      <c r="O113" s="37">
        <f>+Tabla132[[#This Row],[(D) Valor Pagos Efectuados]]/Tabla132[[#This Row],[(D) Valor Del Contrato]]</f>
        <v>1</v>
      </c>
      <c r="P113" s="34">
        <f>+Tabla132[[#This Row],[(D) Valor Del Contrato]]-Tabla132[[#This Row],[(D) Valor Pagos Efectuados]]</f>
        <v>0</v>
      </c>
    </row>
    <row r="114" spans="1:19" s="2" customFormat="1" ht="105" x14ac:dyDescent="0.25">
      <c r="A114" s="9">
        <v>115</v>
      </c>
      <c r="B114" s="26" t="s">
        <v>395</v>
      </c>
      <c r="C114" s="27" t="s">
        <v>358</v>
      </c>
      <c r="D114" s="6" t="s">
        <v>203</v>
      </c>
      <c r="E114" s="25">
        <v>246225000</v>
      </c>
      <c r="F114" s="10">
        <v>45796</v>
      </c>
      <c r="G114" s="10">
        <v>45798</v>
      </c>
      <c r="H114" s="2" t="str">
        <f>+NETWORKDAYS(Tabla132[[#This Row],[(F) Fecha Iniciación]],Tabla132[[#This Row],[(F) Fecha De Terminación]])&amp;" DIAS"</f>
        <v>213 DIAS</v>
      </c>
      <c r="I114" s="8">
        <v>46015</v>
      </c>
      <c r="J114" s="2" t="s">
        <v>494</v>
      </c>
      <c r="K114" s="23">
        <f>23450000+ 35175000</f>
        <v>58625000</v>
      </c>
      <c r="L114" s="7">
        <v>140700000</v>
      </c>
      <c r="M114" s="10">
        <v>46096</v>
      </c>
      <c r="O114" s="37">
        <f>+Tabla132[[#This Row],[(D) Valor Pagos Efectuados]]/Tabla132[[#This Row],[(D) Valor Del Contrato]]</f>
        <v>0.5714285714285714</v>
      </c>
      <c r="P114" s="34">
        <f>+Tabla132[[#This Row],[(D) Valor Del Contrato]]-Tabla132[[#This Row],[(D) Valor Pagos Efectuados]]</f>
        <v>105525000</v>
      </c>
    </row>
    <row r="115" spans="1:19" s="2" customFormat="1" ht="75" x14ac:dyDescent="0.25">
      <c r="A115" s="2">
        <v>116</v>
      </c>
      <c r="B115" s="26" t="s">
        <v>394</v>
      </c>
      <c r="C115" s="27" t="s">
        <v>357</v>
      </c>
      <c r="D115" s="6" t="s">
        <v>204</v>
      </c>
      <c r="E115" s="25">
        <v>9882500</v>
      </c>
      <c r="F115" s="10">
        <v>45796</v>
      </c>
      <c r="G115" s="10">
        <v>45797</v>
      </c>
      <c r="H115" s="2" t="str">
        <f>+NETWORKDAYS(Tabla132[[#This Row],[(F) Fecha Iniciación]],Tabla132[[#This Row],[(F) Fecha De Terminación]])&amp;" DIAS"</f>
        <v>5 DIAS</v>
      </c>
      <c r="I115" s="8"/>
      <c r="K115" s="23"/>
      <c r="L115" s="7">
        <v>9882500</v>
      </c>
      <c r="M115" s="10">
        <v>45803</v>
      </c>
      <c r="O115" s="37">
        <f>+Tabla132[[#This Row],[(D) Valor Pagos Efectuados]]/Tabla132[[#This Row],[(D) Valor Del Contrato]]</f>
        <v>1</v>
      </c>
      <c r="P115" s="34">
        <f>+Tabla132[[#This Row],[(D) Valor Del Contrato]]-Tabla132[[#This Row],[(D) Valor Pagos Efectuados]]</f>
        <v>0</v>
      </c>
    </row>
    <row r="116" spans="1:19" s="2" customFormat="1" ht="45" x14ac:dyDescent="0.25">
      <c r="A116" s="2">
        <v>117</v>
      </c>
      <c r="B116" s="26" t="s">
        <v>396</v>
      </c>
      <c r="C116" s="27" t="s">
        <v>359</v>
      </c>
      <c r="D116" s="6" t="s">
        <v>205</v>
      </c>
      <c r="E116" s="25">
        <v>36758900</v>
      </c>
      <c r="F116" s="10">
        <v>45804</v>
      </c>
      <c r="G116" s="10">
        <v>45805</v>
      </c>
      <c r="H116" s="2" t="str">
        <f>+NETWORKDAYS(Tabla132[[#This Row],[(F) Fecha Iniciación]],Tabla132[[#This Row],[(F) Fecha De Terminación]])&amp;" DIAS"</f>
        <v>11 DIAS</v>
      </c>
      <c r="I116" s="8"/>
      <c r="K116" s="23"/>
      <c r="L116" s="7">
        <v>36758900</v>
      </c>
      <c r="M116" s="10">
        <v>45819</v>
      </c>
      <c r="O116" s="37">
        <f>+Tabla132[[#This Row],[(D) Valor Pagos Efectuados]]/Tabla132[[#This Row],[(D) Valor Del Contrato]]</f>
        <v>1</v>
      </c>
      <c r="P116" s="34">
        <f>+Tabla132[[#This Row],[(D) Valor Del Contrato]]-Tabla132[[#This Row],[(D) Valor Pagos Efectuados]]</f>
        <v>0</v>
      </c>
    </row>
    <row r="117" spans="1:19" s="2" customFormat="1" ht="90" x14ac:dyDescent="0.25">
      <c r="A117" s="9">
        <v>118</v>
      </c>
      <c r="B117" s="26" t="s">
        <v>397</v>
      </c>
      <c r="C117" s="27">
        <v>901427890</v>
      </c>
      <c r="D117" s="6" t="s">
        <v>206</v>
      </c>
      <c r="E117" s="25">
        <v>176712733</v>
      </c>
      <c r="F117" s="10">
        <v>45806</v>
      </c>
      <c r="G117" s="10">
        <v>45819</v>
      </c>
      <c r="H117" s="2" t="str">
        <f>+NETWORKDAYS(Tabla132[[#This Row],[(F) Fecha Iniciación]],Tabla132[[#This Row],[(F) Fecha De Terminación]])&amp;" DIAS"</f>
        <v>43 DIAS</v>
      </c>
      <c r="I117" s="8"/>
      <c r="K117" s="23"/>
      <c r="L117" s="7">
        <v>176712732.78</v>
      </c>
      <c r="M117" s="10">
        <v>45879</v>
      </c>
      <c r="N117" s="6"/>
      <c r="O117" s="37">
        <f>+Tabla132[[#This Row],[(D) Valor Pagos Efectuados]]/Tabla132[[#This Row],[(D) Valor Del Contrato]]</f>
        <v>0.99999999875504164</v>
      </c>
      <c r="P117" s="34">
        <f>+Tabla132[[#This Row],[(D) Valor Del Contrato]]-Tabla132[[#This Row],[(D) Valor Pagos Efectuados]]</f>
        <v>0.2199999988079071</v>
      </c>
    </row>
    <row r="118" spans="1:19" s="2" customFormat="1" ht="135" x14ac:dyDescent="0.25">
      <c r="A118" s="2">
        <v>119</v>
      </c>
      <c r="B118" s="26" t="s">
        <v>398</v>
      </c>
      <c r="C118" s="27">
        <v>802011065</v>
      </c>
      <c r="D118" s="6" t="s">
        <v>207</v>
      </c>
      <c r="E118" s="25">
        <v>60000000</v>
      </c>
      <c r="F118" s="10">
        <v>45819</v>
      </c>
      <c r="G118" s="10">
        <v>45873</v>
      </c>
      <c r="H118" s="2" t="str">
        <f>+NETWORKDAYS(Tabla132[[#This Row],[(F) Fecha Iniciación]],Tabla132[[#This Row],[(F) Fecha De Terminación]])&amp;" DIAS"</f>
        <v>45 DIAS</v>
      </c>
      <c r="I118" s="8"/>
      <c r="K118" s="23"/>
      <c r="L118" s="7">
        <v>0</v>
      </c>
      <c r="M118" s="10">
        <v>45933</v>
      </c>
      <c r="N118" s="11">
        <v>46044</v>
      </c>
      <c r="O118" s="37">
        <f>+Tabla132[[#This Row],[(D) Valor Pagos Efectuados]]/Tabla132[[#This Row],[(D) Valor Del Contrato]]</f>
        <v>0</v>
      </c>
      <c r="P118" s="34">
        <f>+Tabla132[[#This Row],[(D) Valor Del Contrato]]-Tabla132[[#This Row],[(D) Valor Pagos Efectuados]]</f>
        <v>60000000</v>
      </c>
    </row>
    <row r="119" spans="1:19" s="2" customFormat="1" ht="30" x14ac:dyDescent="0.25">
      <c r="A119" s="2">
        <v>120</v>
      </c>
      <c r="B119" s="26" t="s">
        <v>470</v>
      </c>
      <c r="C119" s="27">
        <v>27433856</v>
      </c>
      <c r="D119" s="6" t="s">
        <v>469</v>
      </c>
      <c r="E119" s="25">
        <v>17088400</v>
      </c>
      <c r="F119" s="10">
        <v>45818</v>
      </c>
      <c r="G119" s="10">
        <v>45835</v>
      </c>
      <c r="H119" s="2" t="str">
        <f>+NETWORKDAYS(Tabla132[[#This Row],[(F) Fecha Iniciación]],Tabla132[[#This Row],[(F) Fecha De Terminación]])&amp;" DIAS"</f>
        <v>14 DIAS</v>
      </c>
      <c r="I119" s="8"/>
      <c r="K119" s="23"/>
      <c r="L119" s="7">
        <v>17088400</v>
      </c>
      <c r="M119" s="10">
        <v>45854</v>
      </c>
      <c r="N119" s="6"/>
      <c r="O119" s="37">
        <f>+Tabla132[[#This Row],[(D) Valor Pagos Efectuados]]/Tabla132[[#This Row],[(D) Valor Del Contrato]]</f>
        <v>1</v>
      </c>
      <c r="P119" s="34">
        <f>+Tabla132[[#This Row],[(D) Valor Del Contrato]]-Tabla132[[#This Row],[(D) Valor Pagos Efectuados]]</f>
        <v>0</v>
      </c>
    </row>
    <row r="120" spans="1:19" s="4" customFormat="1" ht="75" x14ac:dyDescent="0.25">
      <c r="A120" s="9">
        <v>121</v>
      </c>
      <c r="B120" s="26" t="s">
        <v>399</v>
      </c>
      <c r="C120" s="27">
        <v>900882702</v>
      </c>
      <c r="D120" s="12" t="s">
        <v>472</v>
      </c>
      <c r="E120" s="25">
        <v>26830000</v>
      </c>
      <c r="F120" s="10">
        <v>45825</v>
      </c>
      <c r="G120" s="10">
        <v>45825</v>
      </c>
      <c r="H120" s="2" t="str">
        <f>+NETWORKDAYS(Tabla132[[#This Row],[(F) Fecha Iniciación]],Tabla132[[#This Row],[(F) Fecha De Terminación]])&amp;" DIAS"</f>
        <v>8 DIAS</v>
      </c>
      <c r="I120" s="13"/>
      <c r="K120" s="24"/>
      <c r="L120" s="14">
        <v>26830000</v>
      </c>
      <c r="M120" s="20">
        <v>45834</v>
      </c>
      <c r="N120" s="6"/>
      <c r="O120" s="37">
        <f>+Tabla132[[#This Row],[(D) Valor Pagos Efectuados]]/Tabla132[[#This Row],[(D) Valor Del Contrato]]</f>
        <v>1</v>
      </c>
      <c r="P120" s="34">
        <f>+Tabla132[[#This Row],[(D) Valor Del Contrato]]-Tabla132[[#This Row],[(D) Valor Pagos Efectuados]]</f>
        <v>0</v>
      </c>
    </row>
    <row r="121" spans="1:19" s="2" customFormat="1" ht="45" x14ac:dyDescent="0.25">
      <c r="A121" s="2">
        <v>122</v>
      </c>
      <c r="B121" s="26" t="s">
        <v>93</v>
      </c>
      <c r="C121" s="27" t="s">
        <v>516</v>
      </c>
      <c r="D121" s="6" t="s">
        <v>208</v>
      </c>
      <c r="E121" s="25">
        <v>1829718660</v>
      </c>
      <c r="F121" s="10">
        <v>45827</v>
      </c>
      <c r="G121" s="10">
        <v>45834</v>
      </c>
      <c r="H121" s="2" t="str">
        <f>+NETWORKDAYS(Tabla132[[#This Row],[(F) Fecha Iniciación]],Tabla132[[#This Row],[(F) Fecha De Terminación]])&amp;" DIAS"</f>
        <v>195 DIAS</v>
      </c>
      <c r="I121" s="8">
        <v>45915</v>
      </c>
      <c r="J121" s="2" t="s">
        <v>514</v>
      </c>
      <c r="K121" s="23"/>
      <c r="L121" s="7">
        <v>0</v>
      </c>
      <c r="M121" s="10">
        <v>46106</v>
      </c>
      <c r="N121" s="6"/>
      <c r="O121" s="37">
        <f>+Tabla132[[#This Row],[(D) Valor Pagos Efectuados]]/Tabla132[[#This Row],[(D) Valor Del Contrato]]</f>
        <v>0</v>
      </c>
      <c r="P121" s="34">
        <f>+Tabla132[[#This Row],[(D) Valor Del Contrato]]-Tabla132[[#This Row],[(D) Valor Pagos Efectuados]]</f>
        <v>1829718660</v>
      </c>
    </row>
    <row r="122" spans="1:19" s="1" customFormat="1" ht="90" x14ac:dyDescent="0.25">
      <c r="A122" s="2">
        <v>123</v>
      </c>
      <c r="B122" s="26" t="s">
        <v>400</v>
      </c>
      <c r="C122" s="27">
        <v>1018441840</v>
      </c>
      <c r="D122" s="6" t="s">
        <v>473</v>
      </c>
      <c r="E122" s="25">
        <v>19800000</v>
      </c>
      <c r="F122" s="10">
        <v>45832</v>
      </c>
      <c r="G122" s="10">
        <v>45833</v>
      </c>
      <c r="H122" s="2" t="str">
        <f>+NETWORKDAYS(Tabla132[[#This Row],[(F) Fecha Iniciación]],Tabla132[[#This Row],[(F) Fecha De Terminación]])&amp;" DIAS"</f>
        <v>132 DIAS</v>
      </c>
      <c r="I122" s="8"/>
      <c r="J122" s="2"/>
      <c r="K122" s="23"/>
      <c r="L122" s="7">
        <v>19800000</v>
      </c>
      <c r="M122" s="10">
        <v>46016</v>
      </c>
      <c r="N122" s="6"/>
      <c r="O122" s="37">
        <f>+Tabla132[[#This Row],[(D) Valor Pagos Efectuados]]/Tabla132[[#This Row],[(D) Valor Del Contrato]]</f>
        <v>1</v>
      </c>
      <c r="P122" s="34">
        <f>+Tabla132[[#This Row],[(D) Valor Del Contrato]]-Tabla132[[#This Row],[(D) Valor Pagos Efectuados]]</f>
        <v>0</v>
      </c>
      <c r="Q122" s="2"/>
      <c r="R122" s="2"/>
      <c r="S122" s="2"/>
    </row>
    <row r="123" spans="1:19" s="1" customFormat="1" ht="30" x14ac:dyDescent="0.25">
      <c r="A123" s="9">
        <v>124</v>
      </c>
      <c r="B123" s="26" t="s">
        <v>46</v>
      </c>
      <c r="C123" s="27">
        <v>1124848062</v>
      </c>
      <c r="D123" s="6" t="s">
        <v>209</v>
      </c>
      <c r="E123" s="25">
        <v>18920000</v>
      </c>
      <c r="F123" s="10">
        <v>45846</v>
      </c>
      <c r="G123" s="10">
        <v>45846</v>
      </c>
      <c r="H123" s="2" t="str">
        <f>+NETWORKDAYS(Tabla132[[#This Row],[(F) Fecha Iniciación]],Tabla132[[#This Row],[(F) Fecha De Terminación]])&amp;" DIAS"</f>
        <v>125 DIAS</v>
      </c>
      <c r="I123" s="8"/>
      <c r="J123" s="2"/>
      <c r="K123" s="23"/>
      <c r="L123" s="7">
        <v>18920000</v>
      </c>
      <c r="M123" s="10">
        <v>46020</v>
      </c>
      <c r="N123" s="6"/>
      <c r="O123" s="37">
        <f>+Tabla132[[#This Row],[(D) Valor Pagos Efectuados]]/Tabla132[[#This Row],[(D) Valor Del Contrato]]</f>
        <v>1</v>
      </c>
      <c r="P123" s="34">
        <f>+Tabla132[[#This Row],[(D) Valor Del Contrato]]-Tabla132[[#This Row],[(D) Valor Pagos Efectuados]]</f>
        <v>0</v>
      </c>
      <c r="Q123" s="2"/>
      <c r="R123" s="2"/>
      <c r="S123" s="2"/>
    </row>
    <row r="124" spans="1:19" s="1" customFormat="1" ht="45" x14ac:dyDescent="0.25">
      <c r="A124" s="2">
        <v>125</v>
      </c>
      <c r="B124" s="26" t="s">
        <v>33</v>
      </c>
      <c r="C124" s="27">
        <v>1124861340</v>
      </c>
      <c r="D124" s="6" t="s">
        <v>210</v>
      </c>
      <c r="E124" s="25">
        <v>18920000</v>
      </c>
      <c r="F124" s="10">
        <v>45846</v>
      </c>
      <c r="G124" s="10">
        <v>45846</v>
      </c>
      <c r="H124" s="2" t="str">
        <f>+NETWORKDAYS(Tabla132[[#This Row],[(F) Fecha Iniciación]],Tabla132[[#This Row],[(F) Fecha De Terminación]])&amp;" DIAS"</f>
        <v>125 DIAS</v>
      </c>
      <c r="I124" s="8"/>
      <c r="J124" s="2"/>
      <c r="K124" s="23"/>
      <c r="L124" s="7">
        <v>18920000</v>
      </c>
      <c r="M124" s="10">
        <v>46020</v>
      </c>
      <c r="N124" s="8"/>
      <c r="O124" s="37">
        <f>+Tabla132[[#This Row],[(D) Valor Pagos Efectuados]]/Tabla132[[#This Row],[(D) Valor Del Contrato]]</f>
        <v>1</v>
      </c>
      <c r="P124" s="34">
        <f>+Tabla132[[#This Row],[(D) Valor Del Contrato]]-Tabla132[[#This Row],[(D) Valor Pagos Efectuados]]</f>
        <v>0</v>
      </c>
      <c r="Q124" s="2"/>
      <c r="R124" s="2"/>
      <c r="S124" s="2"/>
    </row>
    <row r="125" spans="1:19" s="1" customFormat="1" ht="30" x14ac:dyDescent="0.25">
      <c r="A125" s="2">
        <v>126</v>
      </c>
      <c r="B125" s="26" t="s">
        <v>471</v>
      </c>
      <c r="C125" s="27">
        <v>1124866021</v>
      </c>
      <c r="D125" s="6" t="s">
        <v>474</v>
      </c>
      <c r="E125" s="25">
        <v>18920000</v>
      </c>
      <c r="F125" s="10">
        <v>45846</v>
      </c>
      <c r="G125" s="10">
        <v>45846</v>
      </c>
      <c r="H125" s="2" t="str">
        <f>+NETWORKDAYS(Tabla132[[#This Row],[(F) Fecha Iniciación]],Tabla132[[#This Row],[(F) Fecha De Terminación]])&amp;" DIAS"</f>
        <v>125 DIAS</v>
      </c>
      <c r="I125" s="8"/>
      <c r="J125" s="2"/>
      <c r="K125" s="23"/>
      <c r="L125" s="7">
        <v>18920000</v>
      </c>
      <c r="M125" s="10">
        <v>46020</v>
      </c>
      <c r="N125" s="8"/>
      <c r="O125" s="37">
        <f>+Tabla132[[#This Row],[(D) Valor Pagos Efectuados]]/Tabla132[[#This Row],[(D) Valor Del Contrato]]</f>
        <v>1</v>
      </c>
      <c r="P125" s="34">
        <f>+Tabla132[[#This Row],[(D) Valor Del Contrato]]-Tabla132[[#This Row],[(D) Valor Pagos Efectuados]]</f>
        <v>0</v>
      </c>
      <c r="Q125" s="2"/>
      <c r="R125" s="2"/>
      <c r="S125" s="2"/>
    </row>
    <row r="126" spans="1:19" ht="30" x14ac:dyDescent="0.25">
      <c r="A126" s="9">
        <v>127</v>
      </c>
      <c r="B126" s="26" t="s">
        <v>15</v>
      </c>
      <c r="C126" s="27">
        <v>1124862307</v>
      </c>
      <c r="D126" s="12" t="s">
        <v>211</v>
      </c>
      <c r="E126" s="25">
        <v>18920000</v>
      </c>
      <c r="F126" s="10">
        <v>45846</v>
      </c>
      <c r="G126" s="10">
        <v>45846</v>
      </c>
      <c r="H126" s="2" t="str">
        <f>+NETWORKDAYS(Tabla132[[#This Row],[(F) Fecha Iniciación]],Tabla132[[#This Row],[(F) Fecha De Terminación]])&amp;" DIAS"</f>
        <v>125 DIAS</v>
      </c>
      <c r="I126" s="13"/>
      <c r="K126" s="24"/>
      <c r="L126" s="14">
        <v>18920000</v>
      </c>
      <c r="M126" s="20">
        <v>46020</v>
      </c>
      <c r="N126" s="12"/>
      <c r="O126" s="37">
        <f>+Tabla132[[#This Row],[(D) Valor Pagos Efectuados]]/Tabla132[[#This Row],[(D) Valor Del Contrato]]</f>
        <v>1</v>
      </c>
      <c r="P126" s="34">
        <f>+Tabla132[[#This Row],[(D) Valor Del Contrato]]-Tabla132[[#This Row],[(D) Valor Pagos Efectuados]]</f>
        <v>0</v>
      </c>
    </row>
    <row r="127" spans="1:19" ht="60" x14ac:dyDescent="0.25">
      <c r="A127" s="2">
        <v>128</v>
      </c>
      <c r="B127" s="26" t="s">
        <v>401</v>
      </c>
      <c r="C127" s="27">
        <v>98393741</v>
      </c>
      <c r="D127" s="12" t="s">
        <v>212</v>
      </c>
      <c r="E127" s="25">
        <v>18920000</v>
      </c>
      <c r="F127" s="10">
        <v>45846</v>
      </c>
      <c r="G127" s="10">
        <v>45846</v>
      </c>
      <c r="H127" s="2" t="str">
        <f>+NETWORKDAYS(Tabla132[[#This Row],[(F) Fecha Iniciación]],Tabla132[[#This Row],[(F) Fecha De Terminación]])&amp;" DIAS"</f>
        <v>125 DIAS</v>
      </c>
      <c r="I127" s="13"/>
      <c r="K127" s="24"/>
      <c r="L127" s="14">
        <v>18920000</v>
      </c>
      <c r="M127" s="20">
        <v>46020</v>
      </c>
      <c r="N127" s="12"/>
      <c r="O127" s="37">
        <f>+Tabla132[[#This Row],[(D) Valor Pagos Efectuados]]/Tabla132[[#This Row],[(D) Valor Del Contrato]]</f>
        <v>1</v>
      </c>
      <c r="P127" s="34">
        <f>+Tabla132[[#This Row],[(D) Valor Del Contrato]]-Tabla132[[#This Row],[(D) Valor Pagos Efectuados]]</f>
        <v>0</v>
      </c>
    </row>
    <row r="128" spans="1:19" s="1" customFormat="1" ht="60" x14ac:dyDescent="0.25">
      <c r="A128" s="2">
        <v>129</v>
      </c>
      <c r="B128" s="26" t="s">
        <v>402</v>
      </c>
      <c r="C128" s="27">
        <v>18126685</v>
      </c>
      <c r="D128" s="6" t="s">
        <v>213</v>
      </c>
      <c r="E128" s="25">
        <v>18920000</v>
      </c>
      <c r="F128" s="10">
        <v>45846</v>
      </c>
      <c r="G128" s="10">
        <v>45846</v>
      </c>
      <c r="H128" s="2" t="str">
        <f>+NETWORKDAYS(Tabla132[[#This Row],[(F) Fecha Iniciación]],Tabla132[[#This Row],[(F) Fecha De Terminación]])&amp;" DIAS"</f>
        <v>125 DIAS</v>
      </c>
      <c r="I128" s="8"/>
      <c r="J128" s="2"/>
      <c r="K128" s="23"/>
      <c r="L128" s="7">
        <v>18920000</v>
      </c>
      <c r="M128" s="10">
        <v>46020</v>
      </c>
      <c r="N128" s="6"/>
      <c r="O128" s="37">
        <f>+Tabla132[[#This Row],[(D) Valor Pagos Efectuados]]/Tabla132[[#This Row],[(D) Valor Del Contrato]]</f>
        <v>1</v>
      </c>
      <c r="P128" s="34">
        <f>+Tabla132[[#This Row],[(D) Valor Del Contrato]]-Tabla132[[#This Row],[(D) Valor Pagos Efectuados]]</f>
        <v>0</v>
      </c>
      <c r="Q128" s="2"/>
      <c r="R128" s="2"/>
      <c r="S128" s="2"/>
    </row>
    <row r="129" spans="1:19" s="1" customFormat="1" ht="45" x14ac:dyDescent="0.25">
      <c r="A129" s="9">
        <v>130</v>
      </c>
      <c r="B129" s="26" t="s">
        <v>403</v>
      </c>
      <c r="C129" s="27">
        <v>1085290864</v>
      </c>
      <c r="D129" s="6" t="s">
        <v>214</v>
      </c>
      <c r="E129" s="25">
        <v>18920000</v>
      </c>
      <c r="F129" s="10">
        <v>45846</v>
      </c>
      <c r="G129" s="10">
        <v>45846</v>
      </c>
      <c r="H129" s="2" t="str">
        <f>+NETWORKDAYS(Tabla132[[#This Row],[(F) Fecha Iniciación]],Tabla132[[#This Row],[(F) Fecha De Terminación]])&amp;" DIAS"</f>
        <v>125 DIAS</v>
      </c>
      <c r="I129" s="8"/>
      <c r="J129" s="2"/>
      <c r="K129" s="23"/>
      <c r="L129" s="7">
        <v>18920000</v>
      </c>
      <c r="M129" s="10">
        <v>46020</v>
      </c>
      <c r="N129" s="6"/>
      <c r="O129" s="37">
        <f>+Tabla132[[#This Row],[(D) Valor Pagos Efectuados]]/Tabla132[[#This Row],[(D) Valor Del Contrato]]</f>
        <v>1</v>
      </c>
      <c r="P129" s="34">
        <f>+Tabla132[[#This Row],[(D) Valor Del Contrato]]-Tabla132[[#This Row],[(D) Valor Pagos Efectuados]]</f>
        <v>0</v>
      </c>
      <c r="Q129" s="2"/>
      <c r="R129" s="2"/>
      <c r="S129" s="2"/>
    </row>
    <row r="130" spans="1:19" x14ac:dyDescent="0.25">
      <c r="A130" s="2">
        <v>131</v>
      </c>
      <c r="B130" s="26" t="s">
        <v>404</v>
      </c>
      <c r="C130" s="27">
        <v>41170435</v>
      </c>
      <c r="D130" s="4" t="s">
        <v>215</v>
      </c>
      <c r="E130" s="25">
        <v>18920000</v>
      </c>
      <c r="F130" s="10">
        <v>45846</v>
      </c>
      <c r="G130" s="10">
        <v>45846</v>
      </c>
      <c r="H130" s="2" t="str">
        <f>+NETWORKDAYS(Tabla132[[#This Row],[(F) Fecha Iniciación]],Tabla132[[#This Row],[(F) Fecha De Terminación]])&amp;" DIAS"</f>
        <v>125 DIAS</v>
      </c>
      <c r="I130" s="13"/>
      <c r="K130" s="24"/>
      <c r="L130" s="14">
        <v>18920000</v>
      </c>
      <c r="M130" s="20">
        <v>46020</v>
      </c>
      <c r="N130" s="12"/>
      <c r="O130" s="37">
        <f>+Tabla132[[#This Row],[(D) Valor Pagos Efectuados]]/Tabla132[[#This Row],[(D) Valor Del Contrato]]</f>
        <v>1</v>
      </c>
      <c r="P130" s="34">
        <f>+Tabla132[[#This Row],[(D) Valor Del Contrato]]-Tabla132[[#This Row],[(D) Valor Pagos Efectuados]]</f>
        <v>0</v>
      </c>
    </row>
    <row r="131" spans="1:19" ht="45" x14ac:dyDescent="0.25">
      <c r="A131" s="2">
        <v>132</v>
      </c>
      <c r="B131" s="26" t="s">
        <v>405</v>
      </c>
      <c r="C131" s="27">
        <v>1123303518</v>
      </c>
      <c r="D131" s="12" t="s">
        <v>216</v>
      </c>
      <c r="E131" s="25">
        <v>18590000</v>
      </c>
      <c r="F131" s="10">
        <v>45846</v>
      </c>
      <c r="G131" s="10">
        <v>45846</v>
      </c>
      <c r="H131" s="2" t="str">
        <f>+NETWORKDAYS(Tabla132[[#This Row],[(F) Fecha Iniciación]],Tabla132[[#This Row],[(F) Fecha De Terminación]])&amp;" DIAS"</f>
        <v>124 DIAS</v>
      </c>
      <c r="I131" s="13"/>
      <c r="K131" s="24"/>
      <c r="L131" s="14">
        <v>18590000</v>
      </c>
      <c r="M131" s="20">
        <v>46017</v>
      </c>
      <c r="N131" s="4"/>
      <c r="O131" s="37">
        <f>+Tabla132[[#This Row],[(D) Valor Pagos Efectuados]]/Tabla132[[#This Row],[(D) Valor Del Contrato]]</f>
        <v>1</v>
      </c>
      <c r="P131" s="34">
        <f>+Tabla132[[#This Row],[(D) Valor Del Contrato]]-Tabla132[[#This Row],[(D) Valor Pagos Efectuados]]</f>
        <v>0</v>
      </c>
    </row>
    <row r="132" spans="1:19" s="1" customFormat="1" ht="45" x14ac:dyDescent="0.25">
      <c r="A132" s="9">
        <v>133</v>
      </c>
      <c r="B132" s="26" t="s">
        <v>406</v>
      </c>
      <c r="C132" s="27">
        <v>18195336</v>
      </c>
      <c r="D132" s="6" t="s">
        <v>217</v>
      </c>
      <c r="E132" s="25">
        <v>20473333</v>
      </c>
      <c r="F132" s="10">
        <v>45852</v>
      </c>
      <c r="G132" s="10">
        <v>45852</v>
      </c>
      <c r="H132" s="2" t="str">
        <f>+NETWORKDAYS(Tabla132[[#This Row],[(F) Fecha Iniciación]],Tabla132[[#This Row],[(F) Fecha De Terminación]])&amp;" DIAS"</f>
        <v>121 DIAS</v>
      </c>
      <c r="I132" s="8"/>
      <c r="J132" s="2"/>
      <c r="K132" s="23"/>
      <c r="L132" s="7">
        <v>20473333</v>
      </c>
      <c r="M132" s="10">
        <v>46020</v>
      </c>
      <c r="N132" s="6"/>
      <c r="O132" s="37">
        <f>+Tabla132[[#This Row],[(D) Valor Pagos Efectuados]]/Tabla132[[#This Row],[(D) Valor Del Contrato]]</f>
        <v>1</v>
      </c>
      <c r="P132" s="34">
        <f>+Tabla132[[#This Row],[(D) Valor Del Contrato]]-Tabla132[[#This Row],[(D) Valor Pagos Efectuados]]</f>
        <v>0</v>
      </c>
      <c r="Q132" s="2"/>
      <c r="R132" s="2"/>
      <c r="S132" s="2"/>
    </row>
    <row r="133" spans="1:19" x14ac:dyDescent="0.25">
      <c r="A133" s="2">
        <v>134</v>
      </c>
      <c r="B133" s="26" t="s">
        <v>407</v>
      </c>
      <c r="C133" s="27">
        <v>19128943</v>
      </c>
      <c r="D133" s="4" t="s">
        <v>218</v>
      </c>
      <c r="E133" s="25">
        <v>16500000</v>
      </c>
      <c r="F133" s="10">
        <v>45853</v>
      </c>
      <c r="G133" s="10">
        <v>45853</v>
      </c>
      <c r="H133" s="2" t="str">
        <f>+NETWORKDAYS(Tabla132[[#This Row],[(F) Fecha Iniciación]],Tabla132[[#This Row],[(F) Fecha De Terminación]])&amp;" DIAS"</f>
        <v>109 DIAS</v>
      </c>
      <c r="I133" s="13"/>
      <c r="K133" s="24"/>
      <c r="L133" s="14">
        <v>16500000</v>
      </c>
      <c r="M133" s="20">
        <v>46005</v>
      </c>
      <c r="N133" s="6"/>
      <c r="O133" s="37">
        <f>+Tabla132[[#This Row],[(D) Valor Pagos Efectuados]]/Tabla132[[#This Row],[(D) Valor Del Contrato]]</f>
        <v>1</v>
      </c>
      <c r="P133" s="34">
        <f>+Tabla132[[#This Row],[(D) Valor Del Contrato]]-Tabla132[[#This Row],[(D) Valor Pagos Efectuados]]</f>
        <v>0</v>
      </c>
    </row>
    <row r="134" spans="1:19" s="1" customFormat="1" ht="60" x14ac:dyDescent="0.25">
      <c r="A134" s="2">
        <v>135</v>
      </c>
      <c r="B134" s="26" t="s">
        <v>41</v>
      </c>
      <c r="C134" s="27">
        <v>18128663</v>
      </c>
      <c r="D134" s="6" t="s">
        <v>219</v>
      </c>
      <c r="E134" s="25">
        <v>21733333</v>
      </c>
      <c r="F134" s="10">
        <v>45852</v>
      </c>
      <c r="G134" s="10">
        <v>45853</v>
      </c>
      <c r="H134" s="2" t="str">
        <f>+NETWORKDAYS(Tabla132[[#This Row],[(F) Fecha Iniciación]],Tabla132[[#This Row],[(F) Fecha De Terminación]])&amp;" DIAS"</f>
        <v>119 DIAS</v>
      </c>
      <c r="I134" s="8"/>
      <c r="J134" s="2"/>
      <c r="K134" s="23"/>
      <c r="L134" s="7">
        <v>21733333</v>
      </c>
      <c r="M134" s="10">
        <v>46018</v>
      </c>
      <c r="N134" s="6"/>
      <c r="O134" s="37">
        <f>+Tabla132[[#This Row],[(D) Valor Pagos Efectuados]]/Tabla132[[#This Row],[(D) Valor Del Contrato]]</f>
        <v>1</v>
      </c>
      <c r="P134" s="34">
        <f>+Tabla132[[#This Row],[(D) Valor Del Contrato]]-Tabla132[[#This Row],[(D) Valor Pagos Efectuados]]</f>
        <v>0</v>
      </c>
      <c r="Q134" s="2"/>
      <c r="R134" s="2"/>
      <c r="S134" s="2"/>
    </row>
    <row r="135" spans="1:19" s="1" customFormat="1" ht="45" x14ac:dyDescent="0.25">
      <c r="A135" s="9">
        <v>136</v>
      </c>
      <c r="B135" s="26" t="s">
        <v>38</v>
      </c>
      <c r="C135" s="27">
        <v>27362201</v>
      </c>
      <c r="D135" s="6" t="s">
        <v>220</v>
      </c>
      <c r="E135" s="25">
        <v>17160000</v>
      </c>
      <c r="F135" s="10">
        <v>45852</v>
      </c>
      <c r="G135" s="10">
        <v>45852</v>
      </c>
      <c r="H135" s="2" t="str">
        <f>+NETWORKDAYS(Tabla132[[#This Row],[(F) Fecha Iniciación]],Tabla132[[#This Row],[(F) Fecha De Terminación]])&amp;" DIAS"</f>
        <v>115 DIAS</v>
      </c>
      <c r="I135" s="8"/>
      <c r="J135" s="2"/>
      <c r="K135" s="23"/>
      <c r="L135" s="7">
        <v>17160000</v>
      </c>
      <c r="M135" s="10">
        <v>46010</v>
      </c>
      <c r="N135" s="6"/>
      <c r="O135" s="37">
        <f>+Tabla132[[#This Row],[(D) Valor Pagos Efectuados]]/Tabla132[[#This Row],[(D) Valor Del Contrato]]</f>
        <v>1</v>
      </c>
      <c r="P135" s="34">
        <f>+Tabla132[[#This Row],[(D) Valor Del Contrato]]-Tabla132[[#This Row],[(D) Valor Pagos Efectuados]]</f>
        <v>0</v>
      </c>
      <c r="Q135" s="2"/>
      <c r="R135" s="2"/>
      <c r="S135" s="2"/>
    </row>
    <row r="136" spans="1:19" s="1" customFormat="1" ht="30" x14ac:dyDescent="0.25">
      <c r="A136" s="2">
        <v>137</v>
      </c>
      <c r="B136" s="26" t="s">
        <v>408</v>
      </c>
      <c r="C136" s="27">
        <v>18125430</v>
      </c>
      <c r="D136" s="6" t="s">
        <v>221</v>
      </c>
      <c r="E136" s="25">
        <v>11440000</v>
      </c>
      <c r="F136" s="10">
        <v>45852</v>
      </c>
      <c r="G136" s="10">
        <v>45852</v>
      </c>
      <c r="H136" s="2" t="str">
        <f>+NETWORKDAYS(Tabla132[[#This Row],[(F) Fecha Iniciación]],Tabla132[[#This Row],[(F) Fecha De Terminación]])&amp;" DIAS"</f>
        <v>115 DIAS</v>
      </c>
      <c r="I136" s="8"/>
      <c r="J136" s="2"/>
      <c r="K136" s="23"/>
      <c r="L136" s="7">
        <v>11440000</v>
      </c>
      <c r="M136" s="10">
        <v>46010</v>
      </c>
      <c r="N136" s="6"/>
      <c r="O136" s="37">
        <f>+Tabla132[[#This Row],[(D) Valor Pagos Efectuados]]/Tabla132[[#This Row],[(D) Valor Del Contrato]]</f>
        <v>1</v>
      </c>
      <c r="P136" s="34">
        <f>+Tabla132[[#This Row],[(D) Valor Del Contrato]]-Tabla132[[#This Row],[(D) Valor Pagos Efectuados]]</f>
        <v>0</v>
      </c>
      <c r="Q136" s="2"/>
      <c r="R136" s="2"/>
      <c r="S136" s="2"/>
    </row>
    <row r="137" spans="1:19" ht="45" x14ac:dyDescent="0.25">
      <c r="A137" s="2">
        <v>138</v>
      </c>
      <c r="B137" s="26" t="s">
        <v>51</v>
      </c>
      <c r="C137" s="27">
        <v>27474748</v>
      </c>
      <c r="D137" s="12" t="s">
        <v>222</v>
      </c>
      <c r="E137" s="25">
        <v>12480000</v>
      </c>
      <c r="F137" s="10">
        <v>45852</v>
      </c>
      <c r="G137" s="10">
        <v>45852</v>
      </c>
      <c r="H137" s="2" t="str">
        <f>+NETWORKDAYS(Tabla132[[#This Row],[(F) Fecha Iniciación]],Tabla132[[#This Row],[(F) Fecha De Terminación]])&amp;" DIAS"</f>
        <v>115 DIAS</v>
      </c>
      <c r="I137" s="13"/>
      <c r="K137" s="24"/>
      <c r="L137" s="14">
        <v>12000000</v>
      </c>
      <c r="M137" s="20">
        <v>46010</v>
      </c>
      <c r="N137" s="12"/>
      <c r="O137" s="37">
        <f>+Tabla132[[#This Row],[(D) Valor Pagos Efectuados]]/Tabla132[[#This Row],[(D) Valor Del Contrato]]</f>
        <v>0.96153846153846156</v>
      </c>
      <c r="P137" s="34">
        <f>+Tabla132[[#This Row],[(D) Valor Del Contrato]]-Tabla132[[#This Row],[(D) Valor Pagos Efectuados]]</f>
        <v>480000</v>
      </c>
    </row>
    <row r="138" spans="1:19" s="1" customFormat="1" ht="30" x14ac:dyDescent="0.25">
      <c r="A138" s="9">
        <v>139</v>
      </c>
      <c r="B138" s="26" t="s">
        <v>409</v>
      </c>
      <c r="C138" s="27">
        <v>18128743</v>
      </c>
      <c r="D138" s="6" t="s">
        <v>223</v>
      </c>
      <c r="E138" s="25">
        <v>18200000</v>
      </c>
      <c r="F138" s="10">
        <v>45852</v>
      </c>
      <c r="G138" s="10">
        <v>45852</v>
      </c>
      <c r="H138" s="2" t="str">
        <f>+NETWORKDAYS(Tabla132[[#This Row],[(F) Fecha Iniciación]],Tabla132[[#This Row],[(F) Fecha De Terminación]])&amp;" DIAS"</f>
        <v>115 DIAS</v>
      </c>
      <c r="I138" s="8"/>
      <c r="J138" s="2"/>
      <c r="K138" s="23"/>
      <c r="L138" s="7">
        <v>18200000</v>
      </c>
      <c r="M138" s="10">
        <v>46010</v>
      </c>
      <c r="N138" s="2"/>
      <c r="O138" s="37">
        <f>+Tabla132[[#This Row],[(D) Valor Pagos Efectuados]]/Tabla132[[#This Row],[(D) Valor Del Contrato]]</f>
        <v>1</v>
      </c>
      <c r="P138" s="34">
        <f>+Tabla132[[#This Row],[(D) Valor Del Contrato]]-Tabla132[[#This Row],[(D) Valor Pagos Efectuados]]</f>
        <v>0</v>
      </c>
      <c r="Q138" s="2"/>
      <c r="R138" s="2"/>
      <c r="S138" s="2"/>
    </row>
    <row r="139" spans="1:19" s="1" customFormat="1" ht="45" x14ac:dyDescent="0.25">
      <c r="A139" s="2">
        <v>140</v>
      </c>
      <c r="B139" s="26" t="s">
        <v>78</v>
      </c>
      <c r="C139" s="27">
        <v>1124855904</v>
      </c>
      <c r="D139" s="6" t="s">
        <v>224</v>
      </c>
      <c r="E139" s="25">
        <v>19250000</v>
      </c>
      <c r="F139" s="10">
        <v>45853</v>
      </c>
      <c r="G139" s="10">
        <v>45853</v>
      </c>
      <c r="H139" s="2" t="str">
        <f>+NETWORKDAYS(Tabla132[[#This Row],[(F) Fecha Iniciación]],Tabla132[[#This Row],[(F) Fecha De Terminación]])&amp;" DIAS"</f>
        <v>120 DIAS</v>
      </c>
      <c r="I139" s="8"/>
      <c r="J139" s="2"/>
      <c r="K139" s="23"/>
      <c r="L139" s="7">
        <v>19250000</v>
      </c>
      <c r="M139" s="10">
        <v>46020</v>
      </c>
      <c r="N139" s="6"/>
      <c r="O139" s="37">
        <f>+Tabla132[[#This Row],[(D) Valor Pagos Efectuados]]/Tabla132[[#This Row],[(D) Valor Del Contrato]]</f>
        <v>1</v>
      </c>
      <c r="P139" s="34">
        <f>+Tabla132[[#This Row],[(D) Valor Del Contrato]]-Tabla132[[#This Row],[(D) Valor Pagos Efectuados]]</f>
        <v>0</v>
      </c>
      <c r="Q139" s="2"/>
      <c r="R139" s="2"/>
      <c r="S139" s="2"/>
    </row>
    <row r="140" spans="1:19" s="1" customFormat="1" ht="45" x14ac:dyDescent="0.25">
      <c r="A140" s="2">
        <v>141</v>
      </c>
      <c r="B140" s="26" t="s">
        <v>26</v>
      </c>
      <c r="C140" s="27">
        <v>1018447695</v>
      </c>
      <c r="D140" s="6" t="s">
        <v>225</v>
      </c>
      <c r="E140" s="25">
        <v>19250000</v>
      </c>
      <c r="F140" s="10">
        <v>45853</v>
      </c>
      <c r="G140" s="10">
        <v>45853</v>
      </c>
      <c r="H140" s="2" t="str">
        <f>+NETWORKDAYS(Tabla132[[#This Row],[(F) Fecha Iniciación]],Tabla132[[#This Row],[(F) Fecha De Terminación]])&amp;" DIAS"</f>
        <v>120 DIAS</v>
      </c>
      <c r="I140" s="8"/>
      <c r="J140" s="2"/>
      <c r="K140" s="23"/>
      <c r="L140" s="7">
        <v>15866667</v>
      </c>
      <c r="M140" s="10">
        <v>46020</v>
      </c>
      <c r="N140" s="6"/>
      <c r="O140" s="37">
        <f>+Tabla132[[#This Row],[(D) Valor Pagos Efectuados]]/Tabla132[[#This Row],[(D) Valor Del Contrato]]</f>
        <v>0.82424244155844151</v>
      </c>
      <c r="P140" s="34">
        <f>+Tabla132[[#This Row],[(D) Valor Del Contrato]]-Tabla132[[#This Row],[(D) Valor Pagos Efectuados]]</f>
        <v>3383333</v>
      </c>
      <c r="Q140" s="2"/>
      <c r="R140" s="2"/>
      <c r="S140" s="2"/>
    </row>
    <row r="141" spans="1:19" s="1" customFormat="1" ht="30" x14ac:dyDescent="0.25">
      <c r="A141" s="9">
        <v>142</v>
      </c>
      <c r="B141" s="26" t="s">
        <v>50</v>
      </c>
      <c r="C141" s="27">
        <v>30351338</v>
      </c>
      <c r="D141" s="6" t="s">
        <v>226</v>
      </c>
      <c r="E141" s="25">
        <v>17050000</v>
      </c>
      <c r="F141" s="10">
        <v>45853</v>
      </c>
      <c r="G141" s="10">
        <v>45853</v>
      </c>
      <c r="H141" s="2" t="str">
        <f>+NETWORKDAYS(Tabla132[[#This Row],[(F) Fecha Iniciación]],Tabla132[[#This Row],[(F) Fecha De Terminación]])&amp;" DIAS"</f>
        <v>114 DIAS</v>
      </c>
      <c r="I141" s="8"/>
      <c r="J141" s="2"/>
      <c r="K141" s="23"/>
      <c r="L141" s="7">
        <v>17050000</v>
      </c>
      <c r="M141" s="10">
        <v>46010</v>
      </c>
      <c r="N141" s="6"/>
      <c r="O141" s="37">
        <f>+Tabla132[[#This Row],[(D) Valor Pagos Efectuados]]/Tabla132[[#This Row],[(D) Valor Del Contrato]]</f>
        <v>1</v>
      </c>
      <c r="P141" s="34">
        <f>+Tabla132[[#This Row],[(D) Valor Del Contrato]]-Tabla132[[#This Row],[(D) Valor Pagos Efectuados]]</f>
        <v>0</v>
      </c>
      <c r="Q141" s="2"/>
      <c r="R141" s="2"/>
      <c r="S141" s="2"/>
    </row>
    <row r="142" spans="1:19" s="1" customFormat="1" ht="30" x14ac:dyDescent="0.25">
      <c r="A142" s="2">
        <v>143</v>
      </c>
      <c r="B142" s="26" t="s">
        <v>25</v>
      </c>
      <c r="C142" s="27">
        <v>69007891</v>
      </c>
      <c r="D142" s="6" t="s">
        <v>227</v>
      </c>
      <c r="E142" s="25">
        <v>13200000</v>
      </c>
      <c r="F142" s="10">
        <v>45853</v>
      </c>
      <c r="G142" s="10">
        <v>45853</v>
      </c>
      <c r="H142" s="2" t="str">
        <f>+NETWORKDAYS(Tabla132[[#This Row],[(F) Fecha Iniciación]],Tabla132[[#This Row],[(F) Fecha De Terminación]])&amp;" DIAS"</f>
        <v>120 DIAS</v>
      </c>
      <c r="I142" s="8"/>
      <c r="J142" s="2"/>
      <c r="K142" s="23"/>
      <c r="L142" s="7">
        <v>13200000</v>
      </c>
      <c r="M142" s="10">
        <v>46020</v>
      </c>
      <c r="N142" s="6"/>
      <c r="O142" s="37">
        <f>+Tabla132[[#This Row],[(D) Valor Pagos Efectuados]]/Tabla132[[#This Row],[(D) Valor Del Contrato]]</f>
        <v>1</v>
      </c>
      <c r="P142" s="34">
        <f>+Tabla132[[#This Row],[(D) Valor Del Contrato]]-Tabla132[[#This Row],[(D) Valor Pagos Efectuados]]</f>
        <v>0</v>
      </c>
      <c r="Q142" s="2"/>
      <c r="R142" s="2"/>
      <c r="S142" s="2"/>
    </row>
    <row r="143" spans="1:19" s="1" customFormat="1" ht="45" x14ac:dyDescent="0.25">
      <c r="A143" s="2">
        <v>144</v>
      </c>
      <c r="B143" s="26" t="s">
        <v>361</v>
      </c>
      <c r="C143" s="27">
        <v>1124857312</v>
      </c>
      <c r="D143" s="6" t="s">
        <v>228</v>
      </c>
      <c r="E143" s="25">
        <v>19200000</v>
      </c>
      <c r="F143" s="10">
        <v>45853</v>
      </c>
      <c r="G143" s="10">
        <v>45853</v>
      </c>
      <c r="H143" s="2" t="str">
        <f>+NETWORKDAYS(Tabla132[[#This Row],[(F) Fecha Iniciación]],Tabla132[[#This Row],[(F) Fecha De Terminación]])&amp;" DIAS"</f>
        <v>117 DIAS</v>
      </c>
      <c r="I143" s="8"/>
      <c r="J143" s="2"/>
      <c r="K143" s="23"/>
      <c r="L143" s="7">
        <v>19200000</v>
      </c>
      <c r="M143" s="10">
        <v>46015</v>
      </c>
      <c r="N143" s="6"/>
      <c r="O143" s="37">
        <f>+Tabla132[[#This Row],[(D) Valor Pagos Efectuados]]/Tabla132[[#This Row],[(D) Valor Del Contrato]]</f>
        <v>1</v>
      </c>
      <c r="P143" s="34">
        <f>+Tabla132[[#This Row],[(D) Valor Del Contrato]]-Tabla132[[#This Row],[(D) Valor Pagos Efectuados]]</f>
        <v>0</v>
      </c>
      <c r="Q143" s="2"/>
      <c r="R143" s="2"/>
      <c r="S143" s="2"/>
    </row>
    <row r="144" spans="1:19" s="1" customFormat="1" ht="90" x14ac:dyDescent="0.25">
      <c r="A144" s="9">
        <v>145</v>
      </c>
      <c r="B144" s="26" t="s">
        <v>475</v>
      </c>
      <c r="C144" s="27">
        <v>1124862565</v>
      </c>
      <c r="D144" s="6" t="s">
        <v>229</v>
      </c>
      <c r="E144" s="31">
        <v>41553200</v>
      </c>
      <c r="F144" s="10">
        <v>45853</v>
      </c>
      <c r="G144" s="10">
        <v>45855</v>
      </c>
      <c r="H144" s="2" t="str">
        <f>+NETWORKDAYS(Tabla132[[#This Row],[(F) Fecha Iniciación]],Tabla132[[#This Row],[(F) Fecha De Terminación]])&amp;" DIAS"</f>
        <v>21 DIAS</v>
      </c>
      <c r="I144" s="8">
        <v>45855</v>
      </c>
      <c r="J144" s="2"/>
      <c r="K144" s="23">
        <v>2748200</v>
      </c>
      <c r="L144" s="7">
        <f>38805000+2748200</f>
        <v>41553200</v>
      </c>
      <c r="M144" s="10">
        <v>45883</v>
      </c>
      <c r="N144" s="6"/>
      <c r="O144" s="37">
        <f>+Tabla132[[#This Row],[(D) Valor Pagos Efectuados]]/Tabla132[[#This Row],[(D) Valor Del Contrato]]</f>
        <v>1</v>
      </c>
      <c r="P144" s="34">
        <f>+Tabla132[[#This Row],[(D) Valor Del Contrato]]-Tabla132[[#This Row],[(D) Valor Pagos Efectuados]]</f>
        <v>0</v>
      </c>
      <c r="Q144" s="2"/>
      <c r="R144" s="2"/>
      <c r="S144" s="2"/>
    </row>
    <row r="145" spans="1:19" s="1" customFormat="1" ht="45" x14ac:dyDescent="0.25">
      <c r="A145" s="2">
        <v>146</v>
      </c>
      <c r="B145" s="26" t="s">
        <v>410</v>
      </c>
      <c r="C145" s="27">
        <v>1085331634</v>
      </c>
      <c r="D145" s="6" t="s">
        <v>230</v>
      </c>
      <c r="E145" s="25">
        <v>12320000</v>
      </c>
      <c r="F145" s="10">
        <v>45854</v>
      </c>
      <c r="G145" s="10">
        <v>45854</v>
      </c>
      <c r="H145" s="2" t="str">
        <f>+NETWORKDAYS(Tabla132[[#This Row],[(F) Fecha Iniciación]],Tabla132[[#This Row],[(F) Fecha De Terminación]])&amp;" DIAS"</f>
        <v>113 DIAS</v>
      </c>
      <c r="I145" s="8"/>
      <c r="J145" s="2"/>
      <c r="K145" s="23"/>
      <c r="L145" s="7">
        <v>12320000</v>
      </c>
      <c r="M145" s="10">
        <v>46010</v>
      </c>
      <c r="N145" s="6"/>
      <c r="O145" s="37">
        <f>+Tabla132[[#This Row],[(D) Valor Pagos Efectuados]]/Tabla132[[#This Row],[(D) Valor Del Contrato]]</f>
        <v>1</v>
      </c>
      <c r="P145" s="34">
        <f>+Tabla132[[#This Row],[(D) Valor Del Contrato]]-Tabla132[[#This Row],[(D) Valor Pagos Efectuados]]</f>
        <v>0</v>
      </c>
      <c r="Q145" s="2"/>
      <c r="R145" s="2"/>
      <c r="S145" s="2"/>
    </row>
    <row r="146" spans="1:19" s="1" customFormat="1" ht="60" x14ac:dyDescent="0.25">
      <c r="A146" s="9">
        <v>148</v>
      </c>
      <c r="B146" s="26" t="s">
        <v>411</v>
      </c>
      <c r="C146" s="27">
        <v>1124865133</v>
      </c>
      <c r="D146" s="6" t="s">
        <v>231</v>
      </c>
      <c r="E146" s="25">
        <v>17270000</v>
      </c>
      <c r="F146" s="10">
        <v>45855</v>
      </c>
      <c r="G146" s="10">
        <v>45855</v>
      </c>
      <c r="H146" s="2" t="str">
        <f>+NETWORKDAYS(Tabla132[[#This Row],[(F) Fecha Iniciación]],Tabla132[[#This Row],[(F) Fecha De Terminación]])&amp;" DIAS"</f>
        <v>114 DIAS</v>
      </c>
      <c r="I146" s="8"/>
      <c r="J146" s="2"/>
      <c r="K146" s="23"/>
      <c r="L146" s="7">
        <v>17270000</v>
      </c>
      <c r="M146" s="10">
        <v>46014</v>
      </c>
      <c r="N146" s="6"/>
      <c r="O146" s="37">
        <f>+Tabla132[[#This Row],[(D) Valor Pagos Efectuados]]/Tabla132[[#This Row],[(D) Valor Del Contrato]]</f>
        <v>1</v>
      </c>
      <c r="P146" s="34">
        <f>+Tabla132[[#This Row],[(D) Valor Del Contrato]]-Tabla132[[#This Row],[(D) Valor Pagos Efectuados]]</f>
        <v>0</v>
      </c>
      <c r="Q146" s="2"/>
      <c r="R146" s="2"/>
      <c r="S146" s="2"/>
    </row>
    <row r="147" spans="1:19" s="1" customFormat="1" ht="30" x14ac:dyDescent="0.25">
      <c r="A147" s="2">
        <v>149</v>
      </c>
      <c r="B147" s="26" t="s">
        <v>75</v>
      </c>
      <c r="C147" s="27">
        <v>18147638</v>
      </c>
      <c r="D147" s="6" t="s">
        <v>232</v>
      </c>
      <c r="E147" s="25">
        <v>12560000</v>
      </c>
      <c r="F147" s="10">
        <v>45855</v>
      </c>
      <c r="G147" s="10">
        <v>45855</v>
      </c>
      <c r="H147" s="2" t="str">
        <f>+NETWORKDAYS(Tabla132[[#This Row],[(F) Fecha Iniciación]],Tabla132[[#This Row],[(F) Fecha De Terminación]])&amp;" DIAS"</f>
        <v>114 DIAS</v>
      </c>
      <c r="I147" s="8"/>
      <c r="J147" s="2"/>
      <c r="K147" s="23"/>
      <c r="L147" s="7">
        <v>12560000</v>
      </c>
      <c r="M147" s="10">
        <v>46014</v>
      </c>
      <c r="N147" s="6"/>
      <c r="O147" s="37">
        <f>+Tabla132[[#This Row],[(D) Valor Pagos Efectuados]]/Tabla132[[#This Row],[(D) Valor Del Contrato]]</f>
        <v>1</v>
      </c>
      <c r="P147" s="34">
        <f>+Tabla132[[#This Row],[(D) Valor Del Contrato]]-Tabla132[[#This Row],[(D) Valor Pagos Efectuados]]</f>
        <v>0</v>
      </c>
      <c r="Q147" s="2"/>
      <c r="R147" s="2"/>
      <c r="S147" s="2"/>
    </row>
    <row r="148" spans="1:19" s="1" customFormat="1" ht="30" x14ac:dyDescent="0.25">
      <c r="A148" s="2">
        <v>150</v>
      </c>
      <c r="B148" s="26" t="s">
        <v>412</v>
      </c>
      <c r="C148" s="27">
        <v>18130359</v>
      </c>
      <c r="D148" s="6" t="s">
        <v>233</v>
      </c>
      <c r="E148" s="25">
        <v>16830000</v>
      </c>
      <c r="F148" s="10">
        <v>45855</v>
      </c>
      <c r="G148" s="10">
        <v>45856</v>
      </c>
      <c r="H148" s="2" t="str">
        <f>+NETWORKDAYS(Tabla132[[#This Row],[(F) Fecha Iniciación]],Tabla132[[#This Row],[(F) Fecha De Terminación]])&amp;" DIAS"</f>
        <v>111 DIAS</v>
      </c>
      <c r="I148" s="8"/>
      <c r="J148" s="2"/>
      <c r="K148" s="23"/>
      <c r="L148" s="7">
        <v>16830000</v>
      </c>
      <c r="M148" s="10">
        <v>46011</v>
      </c>
      <c r="N148" s="6"/>
      <c r="O148" s="37">
        <f>+Tabla132[[#This Row],[(D) Valor Pagos Efectuados]]/Tabla132[[#This Row],[(D) Valor Del Contrato]]</f>
        <v>1</v>
      </c>
      <c r="P148" s="34">
        <f>+Tabla132[[#This Row],[(D) Valor Del Contrato]]-Tabla132[[#This Row],[(D) Valor Pagos Efectuados]]</f>
        <v>0</v>
      </c>
      <c r="Q148" s="2"/>
      <c r="R148" s="2"/>
      <c r="S148" s="2"/>
    </row>
    <row r="149" spans="1:19" s="1" customFormat="1" ht="45" x14ac:dyDescent="0.25">
      <c r="A149" s="9">
        <v>151</v>
      </c>
      <c r="B149" s="26" t="s">
        <v>363</v>
      </c>
      <c r="C149" s="27">
        <v>1124314677</v>
      </c>
      <c r="D149" s="6" t="s">
        <v>234</v>
      </c>
      <c r="E149" s="25">
        <v>16390000</v>
      </c>
      <c r="F149" s="10">
        <v>45860</v>
      </c>
      <c r="G149" s="10">
        <v>45862</v>
      </c>
      <c r="H149" s="2" t="str">
        <f>+NETWORKDAYS(Tabla132[[#This Row],[(F) Fecha Iniciación]],Tabla132[[#This Row],[(F) Fecha De Terminación]])&amp;" DIAS"</f>
        <v>108 DIAS</v>
      </c>
      <c r="I149" s="8"/>
      <c r="J149" s="2"/>
      <c r="K149" s="23"/>
      <c r="L149" s="7">
        <v>10670000</v>
      </c>
      <c r="M149" s="10">
        <v>46013</v>
      </c>
      <c r="N149" s="6"/>
      <c r="O149" s="37">
        <f>+Tabla132[[#This Row],[(D) Valor Pagos Efectuados]]/Tabla132[[#This Row],[(D) Valor Del Contrato]]</f>
        <v>0.65100671140939592</v>
      </c>
      <c r="P149" s="34">
        <f>+Tabla132[[#This Row],[(D) Valor Del Contrato]]-Tabla132[[#This Row],[(D) Valor Pagos Efectuados]]</f>
        <v>5720000</v>
      </c>
      <c r="Q149" s="2"/>
      <c r="R149" s="2"/>
      <c r="S149" s="2"/>
    </row>
    <row r="150" spans="1:19" s="1" customFormat="1" ht="75" x14ac:dyDescent="0.25">
      <c r="A150" s="2">
        <v>152</v>
      </c>
      <c r="B150" s="26" t="s">
        <v>413</v>
      </c>
      <c r="C150" s="27">
        <v>27361849</v>
      </c>
      <c r="D150" s="6" t="s">
        <v>235</v>
      </c>
      <c r="E150" s="25">
        <v>11440000</v>
      </c>
      <c r="F150" s="10">
        <v>45859</v>
      </c>
      <c r="G150" s="10">
        <v>45859</v>
      </c>
      <c r="H150" s="2" t="str">
        <f>+NETWORKDAYS(Tabla132[[#This Row],[(F) Fecha Iniciación]],Tabla132[[#This Row],[(F) Fecha De Terminación]])&amp;" DIAS"</f>
        <v>115 DIAS</v>
      </c>
      <c r="I150" s="8"/>
      <c r="J150" s="2"/>
      <c r="K150" s="23"/>
      <c r="L150" s="7">
        <v>9533333</v>
      </c>
      <c r="M150" s="10">
        <v>46017</v>
      </c>
      <c r="N150" s="6"/>
      <c r="O150" s="37">
        <f>+Tabla132[[#This Row],[(D) Valor Pagos Efectuados]]/Tabla132[[#This Row],[(D) Valor Del Contrato]]</f>
        <v>0.8333333041958042</v>
      </c>
      <c r="P150" s="34">
        <f>+Tabla132[[#This Row],[(D) Valor Del Contrato]]-Tabla132[[#This Row],[(D) Valor Pagos Efectuados]]</f>
        <v>1906667</v>
      </c>
      <c r="Q150" s="2"/>
      <c r="R150" s="2"/>
      <c r="S150" s="2"/>
    </row>
    <row r="151" spans="1:19" s="1" customFormat="1" ht="60" x14ac:dyDescent="0.25">
      <c r="A151" s="2">
        <v>153</v>
      </c>
      <c r="B151" s="26" t="s">
        <v>414</v>
      </c>
      <c r="C151" s="27">
        <v>1018432851</v>
      </c>
      <c r="D151" s="6" t="s">
        <v>236</v>
      </c>
      <c r="E151" s="25">
        <v>20000000</v>
      </c>
      <c r="F151" s="10">
        <v>45859</v>
      </c>
      <c r="G151" s="10">
        <v>45859</v>
      </c>
      <c r="H151" s="2" t="str">
        <f>+NETWORKDAYS(Tabla132[[#This Row],[(F) Fecha Iniciación]],Tabla132[[#This Row],[(F) Fecha De Terminación]])&amp;" DIAS"</f>
        <v>110 DIAS</v>
      </c>
      <c r="I151" s="8"/>
      <c r="J151" s="2"/>
      <c r="K151" s="23"/>
      <c r="L151" s="7">
        <v>20000000</v>
      </c>
      <c r="M151" s="10">
        <v>46011</v>
      </c>
      <c r="N151" s="6"/>
      <c r="O151" s="37">
        <f>+Tabla132[[#This Row],[(D) Valor Pagos Efectuados]]/Tabla132[[#This Row],[(D) Valor Del Contrato]]</f>
        <v>1</v>
      </c>
      <c r="P151" s="34">
        <f>+Tabla132[[#This Row],[(D) Valor Del Contrato]]-Tabla132[[#This Row],[(D) Valor Pagos Efectuados]]</f>
        <v>0</v>
      </c>
      <c r="Q151" s="2"/>
      <c r="R151" s="2"/>
      <c r="S151" s="2"/>
    </row>
    <row r="152" spans="1:19" s="1" customFormat="1" ht="90" x14ac:dyDescent="0.25">
      <c r="A152" s="9">
        <v>154</v>
      </c>
      <c r="B152" s="26" t="s">
        <v>415</v>
      </c>
      <c r="C152" s="27">
        <v>1124848840</v>
      </c>
      <c r="D152" s="6" t="s">
        <v>237</v>
      </c>
      <c r="E152" s="25">
        <v>11920000</v>
      </c>
      <c r="F152" s="10">
        <v>45859</v>
      </c>
      <c r="G152" s="10">
        <v>45859</v>
      </c>
      <c r="H152" s="2" t="str">
        <f>+NETWORKDAYS(Tabla132[[#This Row],[(F) Fecha Iniciación]],Tabla132[[#This Row],[(F) Fecha De Terminación]])&amp;" DIAS"</f>
        <v>110 DIAS</v>
      </c>
      <c r="I152" s="8"/>
      <c r="J152" s="2"/>
      <c r="K152" s="23"/>
      <c r="L152" s="7">
        <v>11920000</v>
      </c>
      <c r="M152" s="10">
        <v>46010</v>
      </c>
      <c r="N152" s="6"/>
      <c r="O152" s="37">
        <f>+Tabla132[[#This Row],[(D) Valor Pagos Efectuados]]/Tabla132[[#This Row],[(D) Valor Del Contrato]]</f>
        <v>1</v>
      </c>
      <c r="P152" s="34">
        <f>+Tabla132[[#This Row],[(D) Valor Del Contrato]]-Tabla132[[#This Row],[(D) Valor Pagos Efectuados]]</f>
        <v>0</v>
      </c>
      <c r="Q152" s="2"/>
      <c r="R152" s="2"/>
      <c r="S152" s="2"/>
    </row>
    <row r="153" spans="1:19" s="1" customFormat="1" ht="45" x14ac:dyDescent="0.25">
      <c r="A153" s="2">
        <v>155</v>
      </c>
      <c r="B153" s="26" t="s">
        <v>43</v>
      </c>
      <c r="C153" s="27">
        <v>18129919</v>
      </c>
      <c r="D153" s="6" t="s">
        <v>238</v>
      </c>
      <c r="E153" s="25">
        <v>16390000</v>
      </c>
      <c r="F153" s="10">
        <v>45859</v>
      </c>
      <c r="G153" s="10">
        <v>45859</v>
      </c>
      <c r="H153" s="2" t="str">
        <f>+NETWORKDAYS(Tabla132[[#This Row],[(F) Fecha Iniciación]],Tabla132[[#This Row],[(F) Fecha De Terminación]])&amp;" DIAS"</f>
        <v>110 DIAS</v>
      </c>
      <c r="I153" s="8"/>
      <c r="J153" s="2"/>
      <c r="K153" s="23"/>
      <c r="L153" s="7">
        <v>16390000</v>
      </c>
      <c r="M153" s="10">
        <v>46010</v>
      </c>
      <c r="N153" s="6"/>
      <c r="O153" s="37">
        <f>+Tabla132[[#This Row],[(D) Valor Pagos Efectuados]]/Tabla132[[#This Row],[(D) Valor Del Contrato]]</f>
        <v>1</v>
      </c>
      <c r="P153" s="34">
        <f>+Tabla132[[#This Row],[(D) Valor Del Contrato]]-Tabla132[[#This Row],[(D) Valor Pagos Efectuados]]</f>
        <v>0</v>
      </c>
      <c r="Q153" s="2"/>
      <c r="R153" s="2"/>
      <c r="S153" s="2"/>
    </row>
    <row r="154" spans="1:19" s="1" customFormat="1" ht="60" x14ac:dyDescent="0.25">
      <c r="A154" s="2">
        <v>156</v>
      </c>
      <c r="B154" s="26" t="s">
        <v>88</v>
      </c>
      <c r="C154" s="27">
        <v>1018511086</v>
      </c>
      <c r="D154" s="6" t="s">
        <v>239</v>
      </c>
      <c r="E154" s="25">
        <v>16390000</v>
      </c>
      <c r="F154" s="10">
        <v>45859</v>
      </c>
      <c r="G154" s="10">
        <v>45859</v>
      </c>
      <c r="H154" s="2" t="str">
        <f>+NETWORKDAYS(Tabla132[[#This Row],[(F) Fecha Iniciación]],Tabla132[[#This Row],[(F) Fecha De Terminación]])&amp;" DIAS"</f>
        <v>110 DIAS</v>
      </c>
      <c r="I154" s="8"/>
      <c r="J154" s="2"/>
      <c r="K154" s="23"/>
      <c r="L154" s="7">
        <v>16390000</v>
      </c>
      <c r="M154" s="10">
        <v>46010</v>
      </c>
      <c r="N154" s="6"/>
      <c r="O154" s="37">
        <f>+Tabla132[[#This Row],[(D) Valor Pagos Efectuados]]/Tabla132[[#This Row],[(D) Valor Del Contrato]]</f>
        <v>1</v>
      </c>
      <c r="P154" s="34">
        <f>+Tabla132[[#This Row],[(D) Valor Del Contrato]]-Tabla132[[#This Row],[(D) Valor Pagos Efectuados]]</f>
        <v>0</v>
      </c>
      <c r="Q154" s="2"/>
      <c r="R154" s="2"/>
      <c r="S154" s="2"/>
    </row>
    <row r="155" spans="1:19" s="2" customFormat="1" ht="75" x14ac:dyDescent="0.25">
      <c r="A155" s="9">
        <v>157</v>
      </c>
      <c r="B155" s="26" t="s">
        <v>495</v>
      </c>
      <c r="C155" s="27">
        <v>18102670</v>
      </c>
      <c r="D155" s="6" t="s">
        <v>240</v>
      </c>
      <c r="E155" s="25">
        <v>136034397</v>
      </c>
      <c r="F155" s="10">
        <v>45861</v>
      </c>
      <c r="G155" s="10">
        <v>45870</v>
      </c>
      <c r="H155" s="2" t="str">
        <f>+NETWORKDAYS(Tabla132[[#This Row],[(F) Fecha Iniciación]],Tabla132[[#This Row],[(F) Fecha De Terminación]])&amp;" DIAS"</f>
        <v>66 DIAS</v>
      </c>
      <c r="I155" s="8">
        <v>45930</v>
      </c>
      <c r="J155" s="2" t="s">
        <v>85</v>
      </c>
      <c r="K155" s="23"/>
      <c r="L155" s="7">
        <v>0</v>
      </c>
      <c r="M155" s="10">
        <v>45961</v>
      </c>
      <c r="N155" s="6"/>
      <c r="O155" s="37">
        <f>+Tabla132[[#This Row],[(D) Valor Pagos Efectuados]]/Tabla132[[#This Row],[(D) Valor Del Contrato]]</f>
        <v>0</v>
      </c>
      <c r="P155" s="34">
        <f>+Tabla132[[#This Row],[(D) Valor Del Contrato]]-Tabla132[[#This Row],[(D) Valor Pagos Efectuados]]</f>
        <v>136034397</v>
      </c>
    </row>
    <row r="156" spans="1:19" s="1" customFormat="1" ht="45" x14ac:dyDescent="0.25">
      <c r="A156" s="2">
        <v>158</v>
      </c>
      <c r="B156" s="26" t="s">
        <v>416</v>
      </c>
      <c r="C156" s="27">
        <v>41182529</v>
      </c>
      <c r="D156" s="6" t="s">
        <v>241</v>
      </c>
      <c r="E156" s="25">
        <v>16940000</v>
      </c>
      <c r="F156" s="10">
        <v>45859</v>
      </c>
      <c r="G156" s="10">
        <v>45859</v>
      </c>
      <c r="H156" s="2" t="str">
        <f>+NETWORKDAYS(Tabla132[[#This Row],[(F) Fecha Iniciación]],Tabla132[[#This Row],[(F) Fecha De Terminación]])&amp;" DIAS"</f>
        <v>113 DIAS</v>
      </c>
      <c r="I156" s="8"/>
      <c r="J156" s="2"/>
      <c r="K156" s="23"/>
      <c r="L156" s="7">
        <v>16940000</v>
      </c>
      <c r="M156" s="10">
        <v>46015</v>
      </c>
      <c r="N156" s="6"/>
      <c r="O156" s="37">
        <f>+Tabla132[[#This Row],[(D) Valor Pagos Efectuados]]/Tabla132[[#This Row],[(D) Valor Del Contrato]]</f>
        <v>1</v>
      </c>
      <c r="P156" s="34">
        <f>+Tabla132[[#This Row],[(D) Valor Del Contrato]]-Tabla132[[#This Row],[(D) Valor Pagos Efectuados]]</f>
        <v>0</v>
      </c>
      <c r="Q156" s="2"/>
      <c r="R156" s="2"/>
      <c r="S156" s="2"/>
    </row>
    <row r="157" spans="1:19" s="1" customFormat="1" ht="60" x14ac:dyDescent="0.25">
      <c r="A157" s="2">
        <v>159</v>
      </c>
      <c r="B157" s="26" t="s">
        <v>417</v>
      </c>
      <c r="C157" s="27">
        <v>69009600</v>
      </c>
      <c r="D157" s="6" t="s">
        <v>242</v>
      </c>
      <c r="E157" s="25">
        <v>11920000</v>
      </c>
      <c r="F157" s="10">
        <v>45859</v>
      </c>
      <c r="G157" s="10">
        <v>45859</v>
      </c>
      <c r="H157" s="2" t="str">
        <f>+NETWORKDAYS(Tabla132[[#This Row],[(F) Fecha Iniciación]],Tabla132[[#This Row],[(F) Fecha De Terminación]])&amp;" DIAS"</f>
        <v>110 DIAS</v>
      </c>
      <c r="I157" s="8"/>
      <c r="J157" s="2"/>
      <c r="K157" s="23"/>
      <c r="L157" s="7">
        <v>11920000</v>
      </c>
      <c r="M157" s="10">
        <v>46010</v>
      </c>
      <c r="N157" s="6"/>
      <c r="O157" s="37">
        <f>+Tabla132[[#This Row],[(D) Valor Pagos Efectuados]]/Tabla132[[#This Row],[(D) Valor Del Contrato]]</f>
        <v>1</v>
      </c>
      <c r="P157" s="34">
        <f>+Tabla132[[#This Row],[(D) Valor Del Contrato]]-Tabla132[[#This Row],[(D) Valor Pagos Efectuados]]</f>
        <v>0</v>
      </c>
      <c r="Q157" s="2"/>
      <c r="R157" s="2"/>
      <c r="S157" s="2"/>
    </row>
    <row r="158" spans="1:19" s="1" customFormat="1" ht="75" x14ac:dyDescent="0.25">
      <c r="A158" s="9">
        <v>160</v>
      </c>
      <c r="B158" s="26" t="s">
        <v>31</v>
      </c>
      <c r="C158" s="27">
        <v>18131047</v>
      </c>
      <c r="D158" s="6" t="s">
        <v>243</v>
      </c>
      <c r="E158" s="25">
        <v>18550000</v>
      </c>
      <c r="F158" s="10">
        <v>45859</v>
      </c>
      <c r="G158" s="10">
        <v>45861</v>
      </c>
      <c r="H158" s="2" t="str">
        <f>+NETWORKDAYS(Tabla132[[#This Row],[(F) Fecha Iniciación]],Tabla132[[#This Row],[(F) Fecha De Terminación]])&amp;" DIAS"</f>
        <v>116 DIAS</v>
      </c>
      <c r="I158" s="8"/>
      <c r="J158" s="2"/>
      <c r="K158" s="23"/>
      <c r="L158" s="7">
        <v>18433333</v>
      </c>
      <c r="M158" s="10">
        <v>46022</v>
      </c>
      <c r="N158" s="6"/>
      <c r="O158" s="37">
        <f>+Tabla132[[#This Row],[(D) Valor Pagos Efectuados]]/Tabla132[[#This Row],[(D) Valor Del Contrato]]</f>
        <v>0.99371067385444745</v>
      </c>
      <c r="P158" s="34">
        <f>+Tabla132[[#This Row],[(D) Valor Del Contrato]]-Tabla132[[#This Row],[(D) Valor Pagos Efectuados]]</f>
        <v>116667</v>
      </c>
      <c r="Q158" s="2"/>
      <c r="R158" s="2"/>
      <c r="S158" s="2"/>
    </row>
    <row r="159" spans="1:19" s="1" customFormat="1" ht="75" x14ac:dyDescent="0.25">
      <c r="A159" s="2">
        <v>161</v>
      </c>
      <c r="B159" s="26" t="s">
        <v>418</v>
      </c>
      <c r="C159" s="27">
        <v>1061755869</v>
      </c>
      <c r="D159" s="6" t="s">
        <v>244</v>
      </c>
      <c r="E159" s="25">
        <v>16830000</v>
      </c>
      <c r="F159" s="10">
        <v>45859</v>
      </c>
      <c r="G159" s="10">
        <v>45859</v>
      </c>
      <c r="H159" s="2" t="str">
        <f>+NETWORKDAYS(Tabla132[[#This Row],[(F) Fecha Iniciación]],Tabla132[[#This Row],[(F) Fecha De Terminación]])&amp;" DIAS"</f>
        <v>112 DIAS</v>
      </c>
      <c r="I159" s="8"/>
      <c r="J159" s="2"/>
      <c r="K159" s="23"/>
      <c r="L159" s="7">
        <v>16830000</v>
      </c>
      <c r="M159" s="10">
        <v>46014</v>
      </c>
      <c r="N159" s="6"/>
      <c r="O159" s="37">
        <f>+Tabla132[[#This Row],[(D) Valor Pagos Efectuados]]/Tabla132[[#This Row],[(D) Valor Del Contrato]]</f>
        <v>1</v>
      </c>
      <c r="P159" s="34">
        <f>+Tabla132[[#This Row],[(D) Valor Del Contrato]]-Tabla132[[#This Row],[(D) Valor Pagos Efectuados]]</f>
        <v>0</v>
      </c>
      <c r="Q159" s="2"/>
      <c r="R159" s="2"/>
      <c r="S159" s="2"/>
    </row>
    <row r="160" spans="1:19" s="1" customFormat="1" ht="45" x14ac:dyDescent="0.25">
      <c r="A160" s="2">
        <v>162</v>
      </c>
      <c r="B160" s="26" t="s">
        <v>419</v>
      </c>
      <c r="C160" s="27">
        <v>1018441910</v>
      </c>
      <c r="D160" s="6" t="s">
        <v>245</v>
      </c>
      <c r="E160" s="25">
        <v>16830000</v>
      </c>
      <c r="F160" s="10">
        <v>45860</v>
      </c>
      <c r="G160" s="10">
        <v>45861</v>
      </c>
      <c r="H160" s="2" t="str">
        <f>+NETWORKDAYS(Tabla132[[#This Row],[(F) Fecha Iniciación]],Tabla132[[#This Row],[(F) Fecha De Terminación]])&amp;" DIAS"</f>
        <v>112 DIAS</v>
      </c>
      <c r="I160" s="8"/>
      <c r="J160" s="2"/>
      <c r="K160" s="23"/>
      <c r="L160" s="7">
        <v>16500000</v>
      </c>
      <c r="M160" s="10">
        <v>46016</v>
      </c>
      <c r="N160" s="6"/>
      <c r="O160" s="37">
        <f>+Tabla132[[#This Row],[(D) Valor Pagos Efectuados]]/Tabla132[[#This Row],[(D) Valor Del Contrato]]</f>
        <v>0.98039215686274506</v>
      </c>
      <c r="P160" s="34">
        <f>+Tabla132[[#This Row],[(D) Valor Del Contrato]]-Tabla132[[#This Row],[(D) Valor Pagos Efectuados]]</f>
        <v>330000</v>
      </c>
      <c r="Q160" s="2"/>
      <c r="R160" s="2"/>
      <c r="S160" s="2"/>
    </row>
    <row r="161" spans="1:19" s="1" customFormat="1" ht="45" x14ac:dyDescent="0.25">
      <c r="A161" s="9">
        <v>163</v>
      </c>
      <c r="B161" s="26" t="s">
        <v>420</v>
      </c>
      <c r="C161" s="27">
        <v>83215830</v>
      </c>
      <c r="D161" s="6" t="s">
        <v>246</v>
      </c>
      <c r="E161" s="25">
        <v>17160000</v>
      </c>
      <c r="F161" s="10">
        <v>45860</v>
      </c>
      <c r="G161" s="10">
        <v>45861</v>
      </c>
      <c r="H161" s="2" t="str">
        <f>+NETWORKDAYS(Tabla132[[#This Row],[(F) Fecha Iniciación]],Tabla132[[#This Row],[(F) Fecha De Terminación]])&amp;" DIAS"</f>
        <v>113 DIAS</v>
      </c>
      <c r="I161" s="8"/>
      <c r="J161" s="2"/>
      <c r="K161" s="23"/>
      <c r="L161" s="7">
        <v>17160000</v>
      </c>
      <c r="M161" s="10">
        <v>46019</v>
      </c>
      <c r="N161" s="6"/>
      <c r="O161" s="37">
        <f>+Tabla132[[#This Row],[(D) Valor Pagos Efectuados]]/Tabla132[[#This Row],[(D) Valor Del Contrato]]</f>
        <v>1</v>
      </c>
      <c r="P161" s="34">
        <f>+Tabla132[[#This Row],[(D) Valor Del Contrato]]-Tabla132[[#This Row],[(D) Valor Pagos Efectuados]]</f>
        <v>0</v>
      </c>
      <c r="Q161" s="2"/>
      <c r="R161" s="2"/>
      <c r="S161" s="2"/>
    </row>
    <row r="162" spans="1:19" s="1" customFormat="1" ht="60" x14ac:dyDescent="0.25">
      <c r="A162" s="2">
        <v>164</v>
      </c>
      <c r="B162" s="26" t="s">
        <v>421</v>
      </c>
      <c r="C162" s="27">
        <v>1006961627</v>
      </c>
      <c r="D162" s="6" t="s">
        <v>247</v>
      </c>
      <c r="E162" s="25">
        <v>11920000</v>
      </c>
      <c r="F162" s="10">
        <v>45861</v>
      </c>
      <c r="G162" s="10">
        <v>45861</v>
      </c>
      <c r="H162" s="2" t="str">
        <f>+NETWORKDAYS(Tabla132[[#This Row],[(F) Fecha Iniciación]],Tabla132[[#This Row],[(F) Fecha De Terminación]])&amp;" DIAS"</f>
        <v>108 DIAS</v>
      </c>
      <c r="I162" s="8"/>
      <c r="J162" s="2"/>
      <c r="K162" s="23"/>
      <c r="L162" s="7">
        <v>10240000</v>
      </c>
      <c r="M162" s="10">
        <v>46012</v>
      </c>
      <c r="N162" s="6"/>
      <c r="O162" s="37">
        <f>+Tabla132[[#This Row],[(D) Valor Pagos Efectuados]]/Tabla132[[#This Row],[(D) Valor Del Contrato]]</f>
        <v>0.85906040268456374</v>
      </c>
      <c r="P162" s="34">
        <f>+Tabla132[[#This Row],[(D) Valor Del Contrato]]-Tabla132[[#This Row],[(D) Valor Pagos Efectuados]]</f>
        <v>1680000</v>
      </c>
      <c r="Q162" s="2"/>
      <c r="R162" s="2"/>
      <c r="S162" s="2"/>
    </row>
    <row r="163" spans="1:19" s="1" customFormat="1" ht="60" x14ac:dyDescent="0.25">
      <c r="A163" s="2">
        <v>165</v>
      </c>
      <c r="B163" s="26" t="s">
        <v>422</v>
      </c>
      <c r="C163" s="27">
        <v>69008156</v>
      </c>
      <c r="D163" s="6" t="s">
        <v>248</v>
      </c>
      <c r="E163" s="25">
        <v>16830000</v>
      </c>
      <c r="F163" s="10">
        <v>45861</v>
      </c>
      <c r="G163" s="10">
        <v>45863</v>
      </c>
      <c r="H163" s="2" t="str">
        <f>+NETWORKDAYS(Tabla132[[#This Row],[(F) Fecha Iniciación]],Tabla132[[#This Row],[(F) Fecha De Terminación]])&amp;" DIAS"</f>
        <v>111 DIAS</v>
      </c>
      <c r="I163" s="8"/>
      <c r="J163" s="2"/>
      <c r="K163" s="23"/>
      <c r="L163" s="7">
        <v>16830000</v>
      </c>
      <c r="M163" s="10">
        <v>46018</v>
      </c>
      <c r="N163" s="6"/>
      <c r="O163" s="37">
        <f>+Tabla132[[#This Row],[(D) Valor Pagos Efectuados]]/Tabla132[[#This Row],[(D) Valor Del Contrato]]</f>
        <v>1</v>
      </c>
      <c r="P163" s="34">
        <f>+Tabla132[[#This Row],[(D) Valor Del Contrato]]-Tabla132[[#This Row],[(D) Valor Pagos Efectuados]]</f>
        <v>0</v>
      </c>
      <c r="Q163" s="2"/>
      <c r="R163" s="2"/>
      <c r="S163" s="2"/>
    </row>
    <row r="164" spans="1:19" s="1" customFormat="1" ht="75" x14ac:dyDescent="0.25">
      <c r="A164" s="9">
        <v>166</v>
      </c>
      <c r="B164" s="26" t="s">
        <v>423</v>
      </c>
      <c r="C164" s="27">
        <v>1122342453</v>
      </c>
      <c r="D164" s="6" t="s">
        <v>249</v>
      </c>
      <c r="E164" s="25">
        <v>11920000</v>
      </c>
      <c r="F164" s="10">
        <v>45861</v>
      </c>
      <c r="G164" s="10">
        <v>45861</v>
      </c>
      <c r="H164" s="2" t="str">
        <f>+NETWORKDAYS(Tabla132[[#This Row],[(F) Fecha Iniciación]],Tabla132[[#This Row],[(F) Fecha De Terminación]])&amp;" DIAS"</f>
        <v>108 DIAS</v>
      </c>
      <c r="I164" s="8"/>
      <c r="J164" s="2"/>
      <c r="K164" s="23"/>
      <c r="L164" s="7">
        <v>11920000</v>
      </c>
      <c r="M164" s="10">
        <v>46012</v>
      </c>
      <c r="N164" s="6"/>
      <c r="O164" s="37">
        <f>+Tabla132[[#This Row],[(D) Valor Pagos Efectuados]]/Tabla132[[#This Row],[(D) Valor Del Contrato]]</f>
        <v>1</v>
      </c>
      <c r="P164" s="34">
        <f>+Tabla132[[#This Row],[(D) Valor Del Contrato]]-Tabla132[[#This Row],[(D) Valor Pagos Efectuados]]</f>
        <v>0</v>
      </c>
      <c r="Q164" s="2"/>
      <c r="R164" s="2"/>
      <c r="S164" s="2"/>
    </row>
    <row r="165" spans="1:19" s="1" customFormat="1" ht="45" x14ac:dyDescent="0.25">
      <c r="A165" s="2">
        <v>167</v>
      </c>
      <c r="B165" s="26" t="s">
        <v>94</v>
      </c>
      <c r="C165" s="27">
        <v>18128903</v>
      </c>
      <c r="D165" s="6" t="s">
        <v>250</v>
      </c>
      <c r="E165" s="25">
        <v>17383333</v>
      </c>
      <c r="F165" s="10">
        <v>45861</v>
      </c>
      <c r="G165" s="10">
        <v>45862</v>
      </c>
      <c r="H165" s="2" t="str">
        <f>+NETWORKDAYS(Tabla132[[#This Row],[(F) Fecha Iniciación]],Tabla132[[#This Row],[(F) Fecha De Terminación]])&amp;" DIAS"</f>
        <v>108 DIAS</v>
      </c>
      <c r="I165" s="8"/>
      <c r="J165" s="2"/>
      <c r="K165" s="23"/>
      <c r="L165" s="7">
        <v>17383332</v>
      </c>
      <c r="M165" s="10">
        <v>46013</v>
      </c>
      <c r="N165" s="6"/>
      <c r="O165" s="37">
        <f>+Tabla132[[#This Row],[(D) Valor Pagos Efectuados]]/Tabla132[[#This Row],[(D) Valor Del Contrato]]</f>
        <v>0.99999994247363266</v>
      </c>
      <c r="P165" s="34">
        <f>+Tabla132[[#This Row],[(D) Valor Del Contrato]]-Tabla132[[#This Row],[(D) Valor Pagos Efectuados]]</f>
        <v>1</v>
      </c>
      <c r="Q165" s="2"/>
      <c r="R165" s="2"/>
      <c r="S165" s="2"/>
    </row>
    <row r="166" spans="1:19" s="1" customFormat="1" ht="60" x14ac:dyDescent="0.25">
      <c r="A166" s="9">
        <v>169</v>
      </c>
      <c r="B166" s="26" t="s">
        <v>45</v>
      </c>
      <c r="C166" s="27">
        <v>1123306884</v>
      </c>
      <c r="D166" s="6" t="s">
        <v>251</v>
      </c>
      <c r="E166" s="25">
        <v>15620000</v>
      </c>
      <c r="F166" s="10">
        <v>45866</v>
      </c>
      <c r="G166" s="10">
        <v>45867</v>
      </c>
      <c r="H166" s="2" t="str">
        <f>+NETWORKDAYS(Tabla132[[#This Row],[(F) Fecha Iniciación]],Tabla132[[#This Row],[(F) Fecha De Terminación]])&amp;" DIAS"</f>
        <v>104 DIAS</v>
      </c>
      <c r="I166" s="8"/>
      <c r="J166" s="2"/>
      <c r="K166" s="23"/>
      <c r="L166" s="7">
        <v>15620000</v>
      </c>
      <c r="M166" s="10">
        <v>46011</v>
      </c>
      <c r="N166" s="6"/>
      <c r="O166" s="37">
        <f>+Tabla132[[#This Row],[(D) Valor Pagos Efectuados]]/Tabla132[[#This Row],[(D) Valor Del Contrato]]</f>
        <v>1</v>
      </c>
      <c r="P166" s="34">
        <f>+Tabla132[[#This Row],[(D) Valor Del Contrato]]-Tabla132[[#This Row],[(D) Valor Pagos Efectuados]]</f>
        <v>0</v>
      </c>
      <c r="Q166" s="2"/>
      <c r="R166" s="2"/>
      <c r="S166" s="2"/>
    </row>
    <row r="167" spans="1:19" s="1" customFormat="1" ht="90" x14ac:dyDescent="0.25">
      <c r="A167" s="2">
        <v>170</v>
      </c>
      <c r="B167" s="26" t="s">
        <v>424</v>
      </c>
      <c r="C167" s="27">
        <v>1120216120</v>
      </c>
      <c r="D167" s="6" t="s">
        <v>252</v>
      </c>
      <c r="E167" s="25">
        <v>9466667</v>
      </c>
      <c r="F167" s="10">
        <v>45866</v>
      </c>
      <c r="G167" s="10">
        <v>45870</v>
      </c>
      <c r="H167" s="2" t="str">
        <f>+NETWORKDAYS(Tabla132[[#This Row],[(F) Fecha Iniciación]],Tabla132[[#This Row],[(F) Fecha De Terminación]])&amp;" DIAS"</f>
        <v>102 DIAS</v>
      </c>
      <c r="I167" s="8"/>
      <c r="J167" s="2"/>
      <c r="K167" s="23"/>
      <c r="L167" s="7">
        <v>9466667</v>
      </c>
      <c r="M167" s="10">
        <v>46013</v>
      </c>
      <c r="N167" s="6"/>
      <c r="O167" s="37">
        <f>+Tabla132[[#This Row],[(D) Valor Pagos Efectuados]]/Tabla132[[#This Row],[(D) Valor Del Contrato]]</f>
        <v>1</v>
      </c>
      <c r="P167" s="34">
        <f>+Tabla132[[#This Row],[(D) Valor Del Contrato]]-Tabla132[[#This Row],[(D) Valor Pagos Efectuados]]</f>
        <v>0</v>
      </c>
      <c r="Q167" s="2"/>
      <c r="R167" s="2"/>
      <c r="S167" s="2"/>
    </row>
    <row r="168" spans="1:19" s="2" customFormat="1" ht="75" x14ac:dyDescent="0.25">
      <c r="A168" s="2">
        <v>171</v>
      </c>
      <c r="B168" s="26" t="s">
        <v>475</v>
      </c>
      <c r="C168" s="27" t="s">
        <v>17</v>
      </c>
      <c r="D168" s="6" t="s">
        <v>253</v>
      </c>
      <c r="E168" s="25" t="s">
        <v>534</v>
      </c>
      <c r="F168" s="10">
        <v>45870</v>
      </c>
      <c r="G168" s="10">
        <v>45882</v>
      </c>
      <c r="H168" s="2" t="str">
        <f>+NETWORKDAYS(Tabla132[[#This Row],[(F) Fecha Iniciación]],Tabla132[[#This Row],[(F) Fecha De Terminación]])&amp;" DIAS"</f>
        <v>38 DIAS</v>
      </c>
      <c r="I168" s="8">
        <v>45923</v>
      </c>
      <c r="J168" s="2" t="s">
        <v>496</v>
      </c>
      <c r="K168" s="23">
        <v>16795950</v>
      </c>
      <c r="L168" s="7">
        <v>50393450</v>
      </c>
      <c r="M168" s="10">
        <v>45933</v>
      </c>
      <c r="N168" s="10">
        <v>45936</v>
      </c>
      <c r="O168" s="37" t="e">
        <f>+Tabla132[[#This Row],[(D) Valor Pagos Efectuados]]/Tabla132[[#This Row],[(D) Valor Del Contrato]]</f>
        <v>#VALUE!</v>
      </c>
      <c r="P168" s="34" t="e">
        <f>+Tabla132[[#This Row],[(D) Valor Del Contrato]]-Tabla132[[#This Row],[(D) Valor Pagos Efectuados]]</f>
        <v>#VALUE!</v>
      </c>
    </row>
    <row r="169" spans="1:19" x14ac:dyDescent="0.25">
      <c r="A169" s="9">
        <v>172</v>
      </c>
      <c r="B169" s="26" t="s">
        <v>62</v>
      </c>
      <c r="C169" s="27">
        <v>59395657</v>
      </c>
      <c r="D169" s="4" t="s">
        <v>254</v>
      </c>
      <c r="E169" s="25">
        <v>15290000</v>
      </c>
      <c r="F169" s="10">
        <v>45870</v>
      </c>
      <c r="G169" s="10">
        <v>45870</v>
      </c>
      <c r="H169" s="2" t="str">
        <f>+NETWORKDAYS(Tabla132[[#This Row],[(F) Fecha Iniciación]],Tabla132[[#This Row],[(F) Fecha De Terminación]])&amp;" DIAS"</f>
        <v>101 DIAS</v>
      </c>
      <c r="I169" s="13"/>
      <c r="K169" s="24"/>
      <c r="L169" s="14">
        <v>15290000</v>
      </c>
      <c r="M169" s="20">
        <v>46010</v>
      </c>
      <c r="N169" s="6"/>
      <c r="O169" s="37">
        <f>+Tabla132[[#This Row],[(D) Valor Pagos Efectuados]]/Tabla132[[#This Row],[(D) Valor Del Contrato]]</f>
        <v>1</v>
      </c>
      <c r="P169" s="34">
        <f>+Tabla132[[#This Row],[(D) Valor Del Contrato]]-Tabla132[[#This Row],[(D) Valor Pagos Efectuados]]</f>
        <v>0</v>
      </c>
    </row>
    <row r="170" spans="1:19" s="1" customFormat="1" ht="75" x14ac:dyDescent="0.25">
      <c r="A170" s="2">
        <v>173</v>
      </c>
      <c r="B170" s="26" t="s">
        <v>82</v>
      </c>
      <c r="C170" s="27">
        <v>79756768</v>
      </c>
      <c r="D170" s="6" t="s">
        <v>255</v>
      </c>
      <c r="E170" s="25">
        <v>15290000</v>
      </c>
      <c r="F170" s="10">
        <v>45870</v>
      </c>
      <c r="G170" s="10">
        <v>45870</v>
      </c>
      <c r="H170" s="2" t="str">
        <f>+NETWORKDAYS(Tabla132[[#This Row],[(F) Fecha Iniciación]],Tabla132[[#This Row],[(F) Fecha De Terminación]])&amp;" DIAS"</f>
        <v>101 DIAS</v>
      </c>
      <c r="I170" s="8"/>
      <c r="J170" s="2"/>
      <c r="K170" s="23"/>
      <c r="L170" s="7">
        <v>15290000</v>
      </c>
      <c r="M170" s="10">
        <v>46010</v>
      </c>
      <c r="N170" s="6"/>
      <c r="O170" s="37">
        <f>+Tabla132[[#This Row],[(D) Valor Pagos Efectuados]]/Tabla132[[#This Row],[(D) Valor Del Contrato]]</f>
        <v>1</v>
      </c>
      <c r="P170" s="34">
        <f>+Tabla132[[#This Row],[(D) Valor Del Contrato]]-Tabla132[[#This Row],[(D) Valor Pagos Efectuados]]</f>
        <v>0</v>
      </c>
      <c r="Q170" s="2"/>
      <c r="R170" s="2"/>
      <c r="S170" s="2"/>
    </row>
    <row r="171" spans="1:19" s="1" customFormat="1" ht="60" x14ac:dyDescent="0.25">
      <c r="A171" s="2">
        <v>174</v>
      </c>
      <c r="B171" s="26" t="s">
        <v>476</v>
      </c>
      <c r="C171" s="27">
        <v>1075294604</v>
      </c>
      <c r="D171" s="6" t="s">
        <v>256</v>
      </c>
      <c r="E171" s="25">
        <v>15290000</v>
      </c>
      <c r="F171" s="10">
        <v>45870</v>
      </c>
      <c r="G171" s="10">
        <v>45870</v>
      </c>
      <c r="H171" s="2" t="str">
        <f>+NETWORKDAYS(Tabla132[[#This Row],[(F) Fecha Iniciación]],Tabla132[[#This Row],[(F) Fecha De Terminación]])&amp;" DIAS"</f>
        <v>101 DIAS</v>
      </c>
      <c r="I171" s="8"/>
      <c r="J171" s="2"/>
      <c r="K171" s="23"/>
      <c r="L171" s="7">
        <v>15290000</v>
      </c>
      <c r="M171" s="10">
        <v>46010</v>
      </c>
      <c r="N171" s="6"/>
      <c r="O171" s="37">
        <f>+Tabla132[[#This Row],[(D) Valor Pagos Efectuados]]/Tabla132[[#This Row],[(D) Valor Del Contrato]]</f>
        <v>1</v>
      </c>
      <c r="P171" s="34">
        <f>+Tabla132[[#This Row],[(D) Valor Del Contrato]]-Tabla132[[#This Row],[(D) Valor Pagos Efectuados]]</f>
        <v>0</v>
      </c>
      <c r="Q171" s="2"/>
      <c r="R171" s="2"/>
      <c r="S171" s="2"/>
    </row>
    <row r="172" spans="1:19" s="1" customFormat="1" ht="60" x14ac:dyDescent="0.25">
      <c r="A172" s="9">
        <v>175</v>
      </c>
      <c r="B172" s="26" t="s">
        <v>425</v>
      </c>
      <c r="C172" s="27">
        <v>1085687061</v>
      </c>
      <c r="D172" s="6" t="s">
        <v>257</v>
      </c>
      <c r="E172" s="25">
        <v>15290000</v>
      </c>
      <c r="F172" s="10">
        <v>45870</v>
      </c>
      <c r="G172" s="10">
        <v>45870</v>
      </c>
      <c r="H172" s="2" t="str">
        <f>+NETWORKDAYS(Tabla132[[#This Row],[(F) Fecha Iniciación]],Tabla132[[#This Row],[(F) Fecha De Terminación]])&amp;" DIAS"</f>
        <v>101 DIAS</v>
      </c>
      <c r="I172" s="8"/>
      <c r="J172" s="2"/>
      <c r="K172" s="23"/>
      <c r="L172" s="7">
        <v>15290000</v>
      </c>
      <c r="M172" s="10">
        <v>46010</v>
      </c>
      <c r="N172" s="6"/>
      <c r="O172" s="37">
        <f>+Tabla132[[#This Row],[(D) Valor Pagos Efectuados]]/Tabla132[[#This Row],[(D) Valor Del Contrato]]</f>
        <v>1</v>
      </c>
      <c r="P172" s="34">
        <f>+Tabla132[[#This Row],[(D) Valor Del Contrato]]-Tabla132[[#This Row],[(D) Valor Pagos Efectuados]]</f>
        <v>0</v>
      </c>
      <c r="Q172" s="2"/>
      <c r="R172" s="2"/>
      <c r="S172" s="2"/>
    </row>
    <row r="173" spans="1:19" s="1" customFormat="1" ht="60" x14ac:dyDescent="0.25">
      <c r="A173" s="2">
        <v>176</v>
      </c>
      <c r="B173" s="26" t="s">
        <v>480</v>
      </c>
      <c r="C173" s="27">
        <v>1124860008</v>
      </c>
      <c r="D173" s="6" t="s">
        <v>258</v>
      </c>
      <c r="E173" s="25">
        <v>15290000</v>
      </c>
      <c r="F173" s="10">
        <v>45870</v>
      </c>
      <c r="G173" s="10">
        <v>45870</v>
      </c>
      <c r="H173" s="2" t="str">
        <f>+NETWORKDAYS(Tabla132[[#This Row],[(F) Fecha Iniciación]],Tabla132[[#This Row],[(F) Fecha De Terminación]])&amp;" DIAS"</f>
        <v>101 DIAS</v>
      </c>
      <c r="I173" s="8"/>
      <c r="J173" s="2"/>
      <c r="K173" s="23"/>
      <c r="L173" s="7">
        <v>15290000</v>
      </c>
      <c r="M173" s="10">
        <v>46010</v>
      </c>
      <c r="N173" s="6"/>
      <c r="O173" s="37">
        <f>+Tabla132[[#This Row],[(D) Valor Pagos Efectuados]]/Tabla132[[#This Row],[(D) Valor Del Contrato]]</f>
        <v>1</v>
      </c>
      <c r="P173" s="34">
        <f>+Tabla132[[#This Row],[(D) Valor Del Contrato]]-Tabla132[[#This Row],[(D) Valor Pagos Efectuados]]</f>
        <v>0</v>
      </c>
      <c r="Q173" s="2"/>
      <c r="R173" s="2"/>
      <c r="S173" s="2"/>
    </row>
    <row r="174" spans="1:19" s="1" customFormat="1" ht="90" x14ac:dyDescent="0.25">
      <c r="A174" s="2">
        <v>177</v>
      </c>
      <c r="B174" s="26" t="s">
        <v>479</v>
      </c>
      <c r="C174" s="27">
        <v>1100682222</v>
      </c>
      <c r="D174" s="6" t="s">
        <v>259</v>
      </c>
      <c r="E174" s="25">
        <v>15290000</v>
      </c>
      <c r="F174" s="10">
        <v>45870</v>
      </c>
      <c r="G174" s="10">
        <v>45870</v>
      </c>
      <c r="H174" s="2" t="str">
        <f>+NETWORKDAYS(Tabla132[[#This Row],[(F) Fecha Iniciación]],Tabla132[[#This Row],[(F) Fecha De Terminación]])&amp;" DIAS"</f>
        <v>101 DIAS</v>
      </c>
      <c r="I174" s="8"/>
      <c r="J174" s="2"/>
      <c r="K174" s="23"/>
      <c r="L174" s="7">
        <v>15290000</v>
      </c>
      <c r="M174" s="10">
        <v>46010</v>
      </c>
      <c r="N174" s="6"/>
      <c r="O174" s="37">
        <f>+Tabla132[[#This Row],[(D) Valor Pagos Efectuados]]/Tabla132[[#This Row],[(D) Valor Del Contrato]]</f>
        <v>1</v>
      </c>
      <c r="P174" s="34">
        <f>+Tabla132[[#This Row],[(D) Valor Del Contrato]]-Tabla132[[#This Row],[(D) Valor Pagos Efectuados]]</f>
        <v>0</v>
      </c>
      <c r="Q174" s="2"/>
      <c r="R174" s="2"/>
      <c r="S174" s="2"/>
    </row>
    <row r="175" spans="1:19" x14ac:dyDescent="0.25">
      <c r="A175" s="9">
        <v>178</v>
      </c>
      <c r="B175" s="26" t="s">
        <v>426</v>
      </c>
      <c r="C175" s="27">
        <v>1060206740</v>
      </c>
      <c r="D175" s="4" t="s">
        <v>260</v>
      </c>
      <c r="E175" s="25">
        <v>11120000</v>
      </c>
      <c r="F175" s="10">
        <v>45870</v>
      </c>
      <c r="G175" s="10">
        <v>45870</v>
      </c>
      <c r="H175" s="2" t="str">
        <f>+NETWORKDAYS(Tabla132[[#This Row],[(F) Fecha Iniciación]],Tabla132[[#This Row],[(F) Fecha De Terminación]])&amp;" DIAS"</f>
        <v>101 DIAS</v>
      </c>
      <c r="I175" s="13"/>
      <c r="K175" s="24"/>
      <c r="L175" s="14">
        <v>11120000</v>
      </c>
      <c r="M175" s="20">
        <v>46010</v>
      </c>
      <c r="N175" s="6"/>
      <c r="O175" s="37">
        <f>+Tabla132[[#This Row],[(D) Valor Pagos Efectuados]]/Tabla132[[#This Row],[(D) Valor Del Contrato]]</f>
        <v>1</v>
      </c>
      <c r="P175" s="34">
        <f>+Tabla132[[#This Row],[(D) Valor Del Contrato]]-Tabla132[[#This Row],[(D) Valor Pagos Efectuados]]</f>
        <v>0</v>
      </c>
    </row>
    <row r="176" spans="1:19" s="1" customFormat="1" ht="75" x14ac:dyDescent="0.25">
      <c r="A176" s="2">
        <v>179</v>
      </c>
      <c r="B176" s="26" t="s">
        <v>478</v>
      </c>
      <c r="C176" s="27">
        <v>69005415</v>
      </c>
      <c r="D176" s="6" t="s">
        <v>261</v>
      </c>
      <c r="E176" s="25">
        <v>10193333</v>
      </c>
      <c r="F176" s="10">
        <v>45870</v>
      </c>
      <c r="G176" s="10">
        <v>45870</v>
      </c>
      <c r="H176" s="2" t="str">
        <f>+NETWORKDAYS(Tabla132[[#This Row],[(F) Fecha Iniciación]],Tabla132[[#This Row],[(F) Fecha De Terminación]])&amp;" DIAS"</f>
        <v>101 DIAS</v>
      </c>
      <c r="I176" s="8"/>
      <c r="J176" s="2"/>
      <c r="K176" s="23"/>
      <c r="L176" s="7">
        <v>10193333</v>
      </c>
      <c r="M176" s="10">
        <v>46010</v>
      </c>
      <c r="N176" s="6"/>
      <c r="O176" s="37">
        <f>+Tabla132[[#This Row],[(D) Valor Pagos Efectuados]]/Tabla132[[#This Row],[(D) Valor Del Contrato]]</f>
        <v>1</v>
      </c>
      <c r="P176" s="34">
        <f>+Tabla132[[#This Row],[(D) Valor Del Contrato]]-Tabla132[[#This Row],[(D) Valor Pagos Efectuados]]</f>
        <v>0</v>
      </c>
      <c r="Q176" s="2"/>
      <c r="R176" s="2"/>
      <c r="S176" s="2"/>
    </row>
    <row r="177" spans="1:19" s="1" customFormat="1" ht="60" x14ac:dyDescent="0.25">
      <c r="A177" s="2">
        <v>180</v>
      </c>
      <c r="B177" s="26" t="s">
        <v>477</v>
      </c>
      <c r="C177" s="27">
        <v>1120217820</v>
      </c>
      <c r="D177" s="6" t="s">
        <v>262</v>
      </c>
      <c r="E177" s="25">
        <v>15290000</v>
      </c>
      <c r="F177" s="10">
        <v>45870</v>
      </c>
      <c r="G177" s="10">
        <v>45870</v>
      </c>
      <c r="H177" s="2" t="str">
        <f>+NETWORKDAYS(Tabla132[[#This Row],[(F) Fecha Iniciación]],Tabla132[[#This Row],[(F) Fecha De Terminación]])&amp;" DIAS"</f>
        <v>101 DIAS</v>
      </c>
      <c r="I177" s="8"/>
      <c r="J177" s="2"/>
      <c r="K177" s="23"/>
      <c r="L177" s="7">
        <v>15290000</v>
      </c>
      <c r="M177" s="10">
        <v>46010</v>
      </c>
      <c r="N177" s="6"/>
      <c r="O177" s="37">
        <f>+Tabla132[[#This Row],[(D) Valor Pagos Efectuados]]/Tabla132[[#This Row],[(D) Valor Del Contrato]]</f>
        <v>1</v>
      </c>
      <c r="P177" s="34">
        <f>+Tabla132[[#This Row],[(D) Valor Del Contrato]]-Tabla132[[#This Row],[(D) Valor Pagos Efectuados]]</f>
        <v>0</v>
      </c>
      <c r="Q177" s="2"/>
      <c r="R177" s="2"/>
      <c r="S177" s="2"/>
    </row>
    <row r="178" spans="1:19" s="1" customFormat="1" ht="75" x14ac:dyDescent="0.25">
      <c r="A178" s="9">
        <v>181</v>
      </c>
      <c r="B178" s="26" t="s">
        <v>80</v>
      </c>
      <c r="C178" s="27">
        <v>97472928</v>
      </c>
      <c r="D178" s="6" t="s">
        <v>263</v>
      </c>
      <c r="E178" s="25">
        <v>15290000</v>
      </c>
      <c r="F178" s="10">
        <v>45870</v>
      </c>
      <c r="G178" s="10">
        <v>45870</v>
      </c>
      <c r="H178" s="2" t="str">
        <f>+NETWORKDAYS(Tabla132[[#This Row],[(F) Fecha Iniciación]],Tabla132[[#This Row],[(F) Fecha De Terminación]])&amp;" DIAS"</f>
        <v>101 DIAS</v>
      </c>
      <c r="I178" s="8"/>
      <c r="J178" s="2"/>
      <c r="K178" s="23"/>
      <c r="L178" s="7">
        <v>15290000</v>
      </c>
      <c r="M178" s="10">
        <v>46010</v>
      </c>
      <c r="N178" s="6"/>
      <c r="O178" s="37">
        <f>+Tabla132[[#This Row],[(D) Valor Pagos Efectuados]]/Tabla132[[#This Row],[(D) Valor Del Contrato]]</f>
        <v>1</v>
      </c>
      <c r="P178" s="34">
        <f>+Tabla132[[#This Row],[(D) Valor Del Contrato]]-Tabla132[[#This Row],[(D) Valor Pagos Efectuados]]</f>
        <v>0</v>
      </c>
      <c r="Q178" s="2"/>
      <c r="R178" s="2"/>
      <c r="S178" s="2"/>
    </row>
    <row r="179" spans="1:19" s="1" customFormat="1" ht="75" x14ac:dyDescent="0.25">
      <c r="A179" s="2">
        <v>182</v>
      </c>
      <c r="B179" s="26" t="s">
        <v>71</v>
      </c>
      <c r="C179" s="27">
        <v>18123882</v>
      </c>
      <c r="D179" s="6" t="s">
        <v>264</v>
      </c>
      <c r="E179" s="25">
        <v>11120000</v>
      </c>
      <c r="F179" s="10">
        <v>45870</v>
      </c>
      <c r="G179" s="10">
        <v>45873</v>
      </c>
      <c r="H179" s="2" t="str">
        <f>+NETWORKDAYS(Tabla132[[#This Row],[(F) Fecha Iniciación]],Tabla132[[#This Row],[(F) Fecha De Terminación]])&amp;" DIAS"</f>
        <v>101 DIAS</v>
      </c>
      <c r="I179" s="8"/>
      <c r="J179" s="2"/>
      <c r="K179" s="23"/>
      <c r="L179" s="7">
        <v>11120000</v>
      </c>
      <c r="M179" s="10">
        <v>46013</v>
      </c>
      <c r="N179" s="6"/>
      <c r="O179" s="37">
        <f>+Tabla132[[#This Row],[(D) Valor Pagos Efectuados]]/Tabla132[[#This Row],[(D) Valor Del Contrato]]</f>
        <v>1</v>
      </c>
      <c r="P179" s="34">
        <f>+Tabla132[[#This Row],[(D) Valor Del Contrato]]-Tabla132[[#This Row],[(D) Valor Pagos Efectuados]]</f>
        <v>0</v>
      </c>
      <c r="Q179" s="2"/>
      <c r="R179" s="2"/>
      <c r="S179" s="2"/>
    </row>
    <row r="180" spans="1:19" s="1" customFormat="1" ht="60" x14ac:dyDescent="0.25">
      <c r="A180" s="2">
        <v>183</v>
      </c>
      <c r="B180" s="26" t="s">
        <v>481</v>
      </c>
      <c r="C180" s="27">
        <v>37720718</v>
      </c>
      <c r="D180" s="6" t="s">
        <v>265</v>
      </c>
      <c r="E180" s="25">
        <v>10880000</v>
      </c>
      <c r="F180" s="10">
        <v>45873</v>
      </c>
      <c r="G180" s="10">
        <v>45873</v>
      </c>
      <c r="H180" s="2" t="str">
        <f>+NETWORKDAYS(Tabla132[[#This Row],[(F) Fecha Iniciación]],Tabla132[[#This Row],[(F) Fecha De Terminación]])&amp;" DIAS"</f>
        <v>100 DIAS</v>
      </c>
      <c r="I180" s="8"/>
      <c r="J180" s="2"/>
      <c r="K180" s="23"/>
      <c r="L180" s="7">
        <v>10880000</v>
      </c>
      <c r="M180" s="10">
        <v>46010</v>
      </c>
      <c r="N180" s="6"/>
      <c r="O180" s="37">
        <f>+Tabla132[[#This Row],[(D) Valor Pagos Efectuados]]/Tabla132[[#This Row],[(D) Valor Del Contrato]]</f>
        <v>1</v>
      </c>
      <c r="P180" s="34">
        <f>+Tabla132[[#This Row],[(D) Valor Del Contrato]]-Tabla132[[#This Row],[(D) Valor Pagos Efectuados]]</f>
        <v>0</v>
      </c>
      <c r="Q180" s="2"/>
      <c r="R180" s="2"/>
      <c r="S180" s="2"/>
    </row>
    <row r="181" spans="1:19" s="1" customFormat="1" ht="75" x14ac:dyDescent="0.25">
      <c r="A181" s="9">
        <v>184</v>
      </c>
      <c r="B181" s="26" t="s">
        <v>370</v>
      </c>
      <c r="C181" s="27">
        <v>77194655</v>
      </c>
      <c r="D181" s="6" t="s">
        <v>266</v>
      </c>
      <c r="E181" s="25">
        <v>10880000</v>
      </c>
      <c r="F181" s="10">
        <v>45873</v>
      </c>
      <c r="G181" s="10">
        <v>45873</v>
      </c>
      <c r="H181" s="2" t="str">
        <f>+NETWORKDAYS(Tabla132[[#This Row],[(F) Fecha Iniciación]],Tabla132[[#This Row],[(F) Fecha De Terminación]])&amp;" DIAS"</f>
        <v>100 DIAS</v>
      </c>
      <c r="I181" s="8"/>
      <c r="J181" s="2"/>
      <c r="K181" s="23"/>
      <c r="L181" s="7">
        <v>10880000</v>
      </c>
      <c r="M181" s="10">
        <v>46010</v>
      </c>
      <c r="N181" s="6"/>
      <c r="O181" s="37">
        <f>+Tabla132[[#This Row],[(D) Valor Pagos Efectuados]]/Tabla132[[#This Row],[(D) Valor Del Contrato]]</f>
        <v>1</v>
      </c>
      <c r="P181" s="34">
        <f>+Tabla132[[#This Row],[(D) Valor Del Contrato]]-Tabla132[[#This Row],[(D) Valor Pagos Efectuados]]</f>
        <v>0</v>
      </c>
      <c r="Q181" s="2"/>
      <c r="R181" s="2"/>
      <c r="S181" s="2"/>
    </row>
    <row r="182" spans="1:19" s="1" customFormat="1" ht="105" x14ac:dyDescent="0.25">
      <c r="A182" s="2">
        <v>185</v>
      </c>
      <c r="B182" s="26" t="s">
        <v>81</v>
      </c>
      <c r="C182" s="27">
        <v>1144037996</v>
      </c>
      <c r="D182" s="6" t="s">
        <v>267</v>
      </c>
      <c r="E182" s="25">
        <v>14190000</v>
      </c>
      <c r="F182" s="10">
        <v>45873</v>
      </c>
      <c r="G182" s="10">
        <v>45874</v>
      </c>
      <c r="H182" s="2" t="str">
        <f>+NETWORKDAYS(Tabla132[[#This Row],[(F) Fecha Iniciación]],Tabla132[[#This Row],[(F) Fecha De Terminación]])&amp;" DIAS"</f>
        <v>94 DIAS</v>
      </c>
      <c r="I182" s="8"/>
      <c r="J182" s="2"/>
      <c r="K182" s="23"/>
      <c r="L182" s="7">
        <v>14190000</v>
      </c>
      <c r="M182" s="10">
        <v>46004</v>
      </c>
      <c r="N182" s="11"/>
      <c r="O182" s="37">
        <f>+Tabla132[[#This Row],[(D) Valor Pagos Efectuados]]/Tabla132[[#This Row],[(D) Valor Del Contrato]]</f>
        <v>1</v>
      </c>
      <c r="P182" s="34">
        <f>+Tabla132[[#This Row],[(D) Valor Del Contrato]]-Tabla132[[#This Row],[(D) Valor Pagos Efectuados]]</f>
        <v>0</v>
      </c>
      <c r="Q182" s="2"/>
      <c r="R182" s="2"/>
      <c r="S182" s="2"/>
    </row>
    <row r="183" spans="1:19" s="1" customFormat="1" ht="75" x14ac:dyDescent="0.25">
      <c r="A183" s="2">
        <v>186</v>
      </c>
      <c r="B183" s="26" t="s">
        <v>427</v>
      </c>
      <c r="C183" s="27">
        <v>1018441840</v>
      </c>
      <c r="D183" s="6" t="s">
        <v>268</v>
      </c>
      <c r="E183" s="25">
        <v>20350000</v>
      </c>
      <c r="F183" s="10">
        <v>45875</v>
      </c>
      <c r="G183" s="10">
        <v>45875</v>
      </c>
      <c r="H183" s="2" t="str">
        <f>+NETWORKDAYS(Tabla132[[#This Row],[(F) Fecha Iniciación]],Tabla132[[#This Row],[(F) Fecha De Terminación]])&amp;" DIAS"</f>
        <v>43 DIAS</v>
      </c>
      <c r="I183" s="8"/>
      <c r="J183" s="2"/>
      <c r="K183" s="23"/>
      <c r="L183" s="7">
        <v>6600000</v>
      </c>
      <c r="M183" s="10">
        <v>45935</v>
      </c>
      <c r="N183" s="6"/>
      <c r="O183" s="37">
        <f>+Tabla132[[#This Row],[(D) Valor Pagos Efectuados]]/Tabla132[[#This Row],[(D) Valor Del Contrato]]</f>
        <v>0.32432432432432434</v>
      </c>
      <c r="P183" s="34">
        <f>+Tabla132[[#This Row],[(D) Valor Del Contrato]]-Tabla132[[#This Row],[(D) Valor Pagos Efectuados]]</f>
        <v>13750000</v>
      </c>
      <c r="Q183" s="2"/>
      <c r="R183" s="2"/>
      <c r="S183" s="2"/>
    </row>
    <row r="184" spans="1:19" s="1" customFormat="1" ht="45" x14ac:dyDescent="0.25">
      <c r="A184" s="2">
        <v>188</v>
      </c>
      <c r="B184" s="26" t="s">
        <v>482</v>
      </c>
      <c r="C184" s="27">
        <v>1124855929</v>
      </c>
      <c r="D184" s="6" t="s">
        <v>269</v>
      </c>
      <c r="E184" s="25">
        <v>10800000</v>
      </c>
      <c r="F184" s="10">
        <v>45874</v>
      </c>
      <c r="G184" s="10">
        <v>45874</v>
      </c>
      <c r="H184" s="2" t="str">
        <f>+NETWORKDAYS(Tabla132[[#This Row],[(F) Fecha Iniciación]],Tabla132[[#This Row],[(F) Fecha De Terminación]])&amp;" DIAS"</f>
        <v>99 DIAS</v>
      </c>
      <c r="I184" s="8"/>
      <c r="J184" s="2"/>
      <c r="K184" s="23"/>
      <c r="L184" s="7">
        <v>10800000</v>
      </c>
      <c r="M184" s="10">
        <v>46010</v>
      </c>
      <c r="N184" s="6"/>
      <c r="O184" s="37">
        <f>+Tabla132[[#This Row],[(D) Valor Pagos Efectuados]]/Tabla132[[#This Row],[(D) Valor Del Contrato]]</f>
        <v>1</v>
      </c>
      <c r="P184" s="34">
        <f>+Tabla132[[#This Row],[(D) Valor Del Contrato]]-Tabla132[[#This Row],[(D) Valor Pagos Efectuados]]</f>
        <v>0</v>
      </c>
      <c r="Q184" s="2"/>
      <c r="R184" s="2"/>
      <c r="S184" s="2"/>
    </row>
    <row r="185" spans="1:19" s="2" customFormat="1" ht="90" x14ac:dyDescent="0.25">
      <c r="A185" s="2">
        <v>189</v>
      </c>
      <c r="B185" s="26" t="s">
        <v>483</v>
      </c>
      <c r="C185" s="27">
        <v>1121148551</v>
      </c>
      <c r="D185" s="6" t="s">
        <v>270</v>
      </c>
      <c r="E185" s="25">
        <v>0</v>
      </c>
      <c r="F185" s="10" t="s">
        <v>14</v>
      </c>
      <c r="G185" s="10">
        <v>45875</v>
      </c>
      <c r="H185" s="2" t="str">
        <f>+NETWORKDAYS(Tabla132[[#This Row],[(F) Fecha Iniciación]],Tabla132[[#This Row],[(F) Fecha De Terminación]])&amp;" DIAS"</f>
        <v>94 DIAS</v>
      </c>
      <c r="I185" s="8"/>
      <c r="K185" s="23"/>
      <c r="L185" s="7">
        <v>0</v>
      </c>
      <c r="M185" s="10">
        <v>46006</v>
      </c>
      <c r="N185" s="6"/>
      <c r="O185" s="37" t="e">
        <f>+Tabla132[[#This Row],[(D) Valor Pagos Efectuados]]/Tabla132[[#This Row],[(D) Valor Del Contrato]]</f>
        <v>#DIV/0!</v>
      </c>
      <c r="P185" s="34">
        <f>+Tabla132[[#This Row],[(D) Valor Del Contrato]]-Tabla132[[#This Row],[(D) Valor Pagos Efectuados]]</f>
        <v>0</v>
      </c>
    </row>
    <row r="186" spans="1:19" s="1" customFormat="1" ht="120" x14ac:dyDescent="0.25">
      <c r="A186" s="9">
        <v>190</v>
      </c>
      <c r="B186" s="26" t="s">
        <v>428</v>
      </c>
      <c r="C186" s="27">
        <v>79403515</v>
      </c>
      <c r="D186" s="6" t="s">
        <v>271</v>
      </c>
      <c r="E186" s="25">
        <v>13300000</v>
      </c>
      <c r="F186" s="10">
        <v>45880</v>
      </c>
      <c r="G186" s="10">
        <v>45880</v>
      </c>
      <c r="H186" s="2" t="str">
        <f>+NETWORKDAYS(Tabla132[[#This Row],[(F) Fecha Iniciación]],Tabla132[[#This Row],[(F) Fecha De Terminación]])&amp;" DIAS"</f>
        <v>42 DIAS</v>
      </c>
      <c r="I186" s="8"/>
      <c r="J186" s="2"/>
      <c r="K186" s="23"/>
      <c r="L186" s="7">
        <v>0</v>
      </c>
      <c r="M186" s="10">
        <v>45937</v>
      </c>
      <c r="N186" s="6"/>
      <c r="O186" s="37">
        <f>+Tabla132[[#This Row],[(D) Valor Pagos Efectuados]]/Tabla132[[#This Row],[(D) Valor Del Contrato]]</f>
        <v>0</v>
      </c>
      <c r="P186" s="34">
        <f>+Tabla132[[#This Row],[(D) Valor Del Contrato]]-Tabla132[[#This Row],[(D) Valor Pagos Efectuados]]</f>
        <v>13300000</v>
      </c>
      <c r="Q186" s="2"/>
      <c r="R186" s="2"/>
      <c r="S186" s="2"/>
    </row>
    <row r="187" spans="1:19" s="1" customFormat="1" ht="120" x14ac:dyDescent="0.25">
      <c r="A187" s="2">
        <v>191</v>
      </c>
      <c r="B187" s="26" t="s">
        <v>429</v>
      </c>
      <c r="C187" s="27">
        <v>40078648</v>
      </c>
      <c r="D187" s="6" t="s">
        <v>272</v>
      </c>
      <c r="E187" s="25">
        <v>11400000</v>
      </c>
      <c r="F187" s="10">
        <v>45882</v>
      </c>
      <c r="G187" s="10">
        <v>45882</v>
      </c>
      <c r="H187" s="2" t="str">
        <f>+NETWORKDAYS(Tabla132[[#This Row],[(F) Fecha Iniciación]],Tabla132[[#This Row],[(F) Fecha De Terminación]])&amp;" DIAS"</f>
        <v>40 DIAS</v>
      </c>
      <c r="I187" s="8"/>
      <c r="J187" s="2"/>
      <c r="K187" s="23"/>
      <c r="L187" s="7">
        <v>0</v>
      </c>
      <c r="M187" s="10">
        <v>45937</v>
      </c>
      <c r="N187" s="6"/>
      <c r="O187" s="37">
        <f>+Tabla132[[#This Row],[(D) Valor Pagos Efectuados]]/Tabla132[[#This Row],[(D) Valor Del Contrato]]</f>
        <v>0</v>
      </c>
      <c r="P187" s="34">
        <f>+Tabla132[[#This Row],[(D) Valor Del Contrato]]-Tabla132[[#This Row],[(D) Valor Pagos Efectuados]]</f>
        <v>11400000</v>
      </c>
      <c r="Q187" s="2"/>
      <c r="R187" s="2"/>
      <c r="S187" s="2"/>
    </row>
    <row r="188" spans="1:19" s="1" customFormat="1" ht="60" x14ac:dyDescent="0.25">
      <c r="A188" s="2">
        <v>192</v>
      </c>
      <c r="B188" s="26" t="s">
        <v>430</v>
      </c>
      <c r="C188" s="27">
        <v>97480924</v>
      </c>
      <c r="D188" s="6" t="s">
        <v>273</v>
      </c>
      <c r="E188" s="25">
        <v>6500000</v>
      </c>
      <c r="F188" s="10">
        <v>45880</v>
      </c>
      <c r="G188" s="10">
        <v>45880</v>
      </c>
      <c r="H188" s="2" t="str">
        <f>+NETWORKDAYS(Tabla132[[#This Row],[(F) Fecha Iniciación]],Tabla132[[#This Row],[(F) Fecha De Terminación]])&amp;" DIAS"</f>
        <v>30 DIAS</v>
      </c>
      <c r="I188" s="8"/>
      <c r="J188" s="2"/>
      <c r="K188" s="23"/>
      <c r="L188" s="7">
        <v>0</v>
      </c>
      <c r="M188" s="10">
        <v>45919</v>
      </c>
      <c r="N188" s="6"/>
      <c r="O188" s="37">
        <f>+Tabla132[[#This Row],[(D) Valor Pagos Efectuados]]/Tabla132[[#This Row],[(D) Valor Del Contrato]]</f>
        <v>0</v>
      </c>
      <c r="P188" s="34">
        <f>+Tabla132[[#This Row],[(D) Valor Del Contrato]]-Tabla132[[#This Row],[(D) Valor Pagos Efectuados]]</f>
        <v>6500000</v>
      </c>
      <c r="Q188" s="2"/>
      <c r="R188" s="2"/>
      <c r="S188" s="2"/>
    </row>
    <row r="189" spans="1:19" s="2" customFormat="1" ht="45" x14ac:dyDescent="0.25">
      <c r="A189" s="9">
        <v>193</v>
      </c>
      <c r="B189" s="26" t="s">
        <v>475</v>
      </c>
      <c r="C189" s="27" t="s">
        <v>17</v>
      </c>
      <c r="D189" s="6" t="s">
        <v>274</v>
      </c>
      <c r="E189" s="25">
        <v>44500132</v>
      </c>
      <c r="F189" s="10">
        <v>45880</v>
      </c>
      <c r="G189" s="10">
        <v>45888</v>
      </c>
      <c r="H189" s="2" t="str">
        <f>+NETWORKDAYS(Tabla132[[#This Row],[(F) Fecha Iniciación]],Tabla132[[#This Row],[(F) Fecha De Terminación]])&amp;" DIAS"</f>
        <v>34 DIAS</v>
      </c>
      <c r="I189" s="8">
        <v>45917</v>
      </c>
      <c r="J189" s="2" t="s">
        <v>493</v>
      </c>
      <c r="K189" s="23">
        <v>9664100</v>
      </c>
      <c r="L189" s="7">
        <v>44500132</v>
      </c>
      <c r="M189" s="10">
        <v>45933</v>
      </c>
      <c r="N189" s="10">
        <v>45938</v>
      </c>
      <c r="O189" s="37">
        <f>+Tabla132[[#This Row],[(D) Valor Pagos Efectuados]]/Tabla132[[#This Row],[(D) Valor Del Contrato]]</f>
        <v>1</v>
      </c>
      <c r="P189" s="34">
        <f>+Tabla132[[#This Row],[(D) Valor Del Contrato]]-Tabla132[[#This Row],[(D) Valor Pagos Efectuados]]</f>
        <v>0</v>
      </c>
    </row>
    <row r="190" spans="1:19" s="1" customFormat="1" ht="45" x14ac:dyDescent="0.25">
      <c r="A190" s="2">
        <v>194</v>
      </c>
      <c r="B190" s="26" t="s">
        <v>431</v>
      </c>
      <c r="C190" s="27">
        <v>97471190</v>
      </c>
      <c r="D190" s="6" t="s">
        <v>275</v>
      </c>
      <c r="E190" s="25">
        <v>2400000</v>
      </c>
      <c r="F190" s="10">
        <v>45880</v>
      </c>
      <c r="G190" s="10">
        <v>45880</v>
      </c>
      <c r="H190" s="2" t="str">
        <f>+NETWORKDAYS(Tabla132[[#This Row],[(F) Fecha Iniciación]],Tabla132[[#This Row],[(F) Fecha De Terminación]])&amp;" DIAS"</f>
        <v>23 DIAS</v>
      </c>
      <c r="I190" s="8"/>
      <c r="J190" s="2"/>
      <c r="K190" s="23"/>
      <c r="L190" s="7">
        <v>2400000</v>
      </c>
      <c r="M190" s="10">
        <v>45910</v>
      </c>
      <c r="N190" s="6"/>
      <c r="O190" s="37">
        <f>+Tabla132[[#This Row],[(D) Valor Pagos Efectuados]]/Tabla132[[#This Row],[(D) Valor Del Contrato]]</f>
        <v>1</v>
      </c>
      <c r="P190" s="34">
        <f>+Tabla132[[#This Row],[(D) Valor Del Contrato]]-Tabla132[[#This Row],[(D) Valor Pagos Efectuados]]</f>
        <v>0</v>
      </c>
      <c r="Q190" s="2"/>
      <c r="R190" s="2"/>
      <c r="S190" s="2"/>
    </row>
    <row r="191" spans="1:19" s="1" customFormat="1" ht="90" x14ac:dyDescent="0.25">
      <c r="A191" s="2">
        <v>195</v>
      </c>
      <c r="B191" s="26" t="s">
        <v>432</v>
      </c>
      <c r="C191" s="27">
        <v>1085307020</v>
      </c>
      <c r="D191" s="6" t="s">
        <v>276</v>
      </c>
      <c r="E191" s="25">
        <v>3300000</v>
      </c>
      <c r="F191" s="10">
        <v>45880</v>
      </c>
      <c r="G191" s="10">
        <v>45881</v>
      </c>
      <c r="H191" s="2" t="str">
        <f>+NETWORKDAYS(Tabla132[[#This Row],[(F) Fecha Iniciación]],Tabla132[[#This Row],[(F) Fecha De Terminación]])&amp;" DIAS"</f>
        <v>23 DIAS</v>
      </c>
      <c r="I191" s="8"/>
      <c r="J191" s="2"/>
      <c r="K191" s="23"/>
      <c r="L191" s="7">
        <v>3300000</v>
      </c>
      <c r="M191" s="10">
        <v>45911</v>
      </c>
      <c r="N191" s="6"/>
      <c r="O191" s="37">
        <f>+Tabla132[[#This Row],[(D) Valor Pagos Efectuados]]/Tabla132[[#This Row],[(D) Valor Del Contrato]]</f>
        <v>1</v>
      </c>
      <c r="P191" s="34">
        <f>+Tabla132[[#This Row],[(D) Valor Del Contrato]]-Tabla132[[#This Row],[(D) Valor Pagos Efectuados]]</f>
        <v>0</v>
      </c>
      <c r="Q191" s="2"/>
      <c r="R191" s="2"/>
      <c r="S191" s="2"/>
    </row>
    <row r="192" spans="1:19" s="1" customFormat="1" ht="60" x14ac:dyDescent="0.25">
      <c r="A192" s="9">
        <v>196</v>
      </c>
      <c r="B192" s="26" t="s">
        <v>464</v>
      </c>
      <c r="C192" s="27">
        <v>1124865811</v>
      </c>
      <c r="D192" s="6" t="s">
        <v>277</v>
      </c>
      <c r="E192" s="25">
        <v>3300000</v>
      </c>
      <c r="F192" s="10">
        <v>45880</v>
      </c>
      <c r="G192" s="10">
        <v>45880</v>
      </c>
      <c r="H192" s="2" t="str">
        <f>+NETWORKDAYS(Tabla132[[#This Row],[(F) Fecha Iniciación]],Tabla132[[#This Row],[(F) Fecha De Terminación]])&amp;" DIAS"</f>
        <v>23 DIAS</v>
      </c>
      <c r="I192" s="8"/>
      <c r="J192" s="2"/>
      <c r="K192" s="23"/>
      <c r="L192" s="7">
        <v>3300000</v>
      </c>
      <c r="M192" s="10">
        <v>45910</v>
      </c>
      <c r="N192" s="6"/>
      <c r="O192" s="37">
        <f>+Tabla132[[#This Row],[(D) Valor Pagos Efectuados]]/Tabla132[[#This Row],[(D) Valor Del Contrato]]</f>
        <v>1</v>
      </c>
      <c r="P192" s="34">
        <f>+Tabla132[[#This Row],[(D) Valor Del Contrato]]-Tabla132[[#This Row],[(D) Valor Pagos Efectuados]]</f>
        <v>0</v>
      </c>
      <c r="Q192" s="2"/>
      <c r="R192" s="2"/>
      <c r="S192" s="2"/>
    </row>
    <row r="193" spans="1:19" s="1" customFormat="1" ht="60" x14ac:dyDescent="0.25">
      <c r="A193" s="2">
        <v>197</v>
      </c>
      <c r="B193" s="26" t="s">
        <v>371</v>
      </c>
      <c r="C193" s="27">
        <v>1124858551</v>
      </c>
      <c r="D193" s="6" t="s">
        <v>278</v>
      </c>
      <c r="E193" s="25">
        <v>2200000</v>
      </c>
      <c r="F193" s="10">
        <v>45880</v>
      </c>
      <c r="G193" s="10">
        <v>45880</v>
      </c>
      <c r="H193" s="2" t="str">
        <f>+NETWORKDAYS(Tabla132[[#This Row],[(F) Fecha Iniciación]],Tabla132[[#This Row],[(F) Fecha De Terminación]])&amp;" DIAS"</f>
        <v>23 DIAS</v>
      </c>
      <c r="I193" s="8"/>
      <c r="J193" s="2"/>
      <c r="K193" s="23"/>
      <c r="L193" s="7">
        <v>2200000</v>
      </c>
      <c r="M193" s="10">
        <v>45910</v>
      </c>
      <c r="N193" s="6"/>
      <c r="O193" s="37">
        <f>+Tabla132[[#This Row],[(D) Valor Pagos Efectuados]]/Tabla132[[#This Row],[(D) Valor Del Contrato]]</f>
        <v>1</v>
      </c>
      <c r="P193" s="34">
        <f>+Tabla132[[#This Row],[(D) Valor Del Contrato]]-Tabla132[[#This Row],[(D) Valor Pagos Efectuados]]</f>
        <v>0</v>
      </c>
      <c r="Q193" s="2"/>
      <c r="R193" s="2"/>
      <c r="S193" s="2"/>
    </row>
    <row r="194" spans="1:19" s="1" customFormat="1" ht="45" x14ac:dyDescent="0.25">
      <c r="A194" s="2">
        <v>198</v>
      </c>
      <c r="B194" s="26" t="s">
        <v>60</v>
      </c>
      <c r="C194" s="27">
        <v>1059901527</v>
      </c>
      <c r="D194" s="6" t="s">
        <v>279</v>
      </c>
      <c r="E194" s="25">
        <v>3300000</v>
      </c>
      <c r="F194" s="10">
        <v>45880</v>
      </c>
      <c r="G194" s="10">
        <v>45880</v>
      </c>
      <c r="H194" s="2" t="str">
        <f>+NETWORKDAYS(Tabla132[[#This Row],[(F) Fecha Iniciación]],Tabla132[[#This Row],[(F) Fecha De Terminación]])&amp;" DIAS"</f>
        <v>23 DIAS</v>
      </c>
      <c r="I194" s="8"/>
      <c r="J194" s="2"/>
      <c r="K194" s="23"/>
      <c r="L194" s="7">
        <v>3300000</v>
      </c>
      <c r="M194" s="10">
        <v>45910</v>
      </c>
      <c r="N194" s="6"/>
      <c r="O194" s="37">
        <f>+Tabla132[[#This Row],[(D) Valor Pagos Efectuados]]/Tabla132[[#This Row],[(D) Valor Del Contrato]]</f>
        <v>1</v>
      </c>
      <c r="P194" s="34">
        <f>+Tabla132[[#This Row],[(D) Valor Del Contrato]]-Tabla132[[#This Row],[(D) Valor Pagos Efectuados]]</f>
        <v>0</v>
      </c>
      <c r="Q194" s="2"/>
      <c r="R194" s="2"/>
      <c r="S194" s="2"/>
    </row>
    <row r="195" spans="1:19" s="1" customFormat="1" ht="60" x14ac:dyDescent="0.25">
      <c r="A195" s="9">
        <v>199</v>
      </c>
      <c r="B195" s="26" t="s">
        <v>58</v>
      </c>
      <c r="C195" s="27">
        <v>1124862664</v>
      </c>
      <c r="D195" s="6" t="s">
        <v>280</v>
      </c>
      <c r="E195" s="25">
        <v>3300000</v>
      </c>
      <c r="F195" s="10">
        <v>45880</v>
      </c>
      <c r="G195" s="10">
        <v>45880</v>
      </c>
      <c r="H195" s="2" t="str">
        <f>+NETWORKDAYS(Tabla132[[#This Row],[(F) Fecha Iniciación]],Tabla132[[#This Row],[(F) Fecha De Terminación]])&amp;" DIAS"</f>
        <v>23 DIAS</v>
      </c>
      <c r="I195" s="8"/>
      <c r="J195" s="2"/>
      <c r="K195" s="23"/>
      <c r="L195" s="7">
        <v>3300000</v>
      </c>
      <c r="M195" s="10">
        <v>45910</v>
      </c>
      <c r="N195" s="6"/>
      <c r="O195" s="37">
        <f>+Tabla132[[#This Row],[(D) Valor Pagos Efectuados]]/Tabla132[[#This Row],[(D) Valor Del Contrato]]</f>
        <v>1</v>
      </c>
      <c r="P195" s="34">
        <f>+Tabla132[[#This Row],[(D) Valor Del Contrato]]-Tabla132[[#This Row],[(D) Valor Pagos Efectuados]]</f>
        <v>0</v>
      </c>
      <c r="Q195" s="2"/>
      <c r="R195" s="2"/>
      <c r="S195" s="2"/>
    </row>
    <row r="196" spans="1:19" s="1" customFormat="1" ht="105" x14ac:dyDescent="0.25">
      <c r="A196" s="2">
        <v>200</v>
      </c>
      <c r="B196" s="26" t="s">
        <v>70</v>
      </c>
      <c r="C196" s="27">
        <v>1122784253</v>
      </c>
      <c r="D196" s="6" t="s">
        <v>281</v>
      </c>
      <c r="E196" s="25">
        <v>2000000</v>
      </c>
      <c r="F196" s="10">
        <v>45880</v>
      </c>
      <c r="G196" s="10">
        <v>45880</v>
      </c>
      <c r="H196" s="2" t="str">
        <f>+NETWORKDAYS(Tabla132[[#This Row],[(F) Fecha Iniciación]],Tabla132[[#This Row],[(F) Fecha De Terminación]])&amp;" DIAS"</f>
        <v>23 DIAS</v>
      </c>
      <c r="I196" s="8"/>
      <c r="J196" s="2"/>
      <c r="K196" s="23"/>
      <c r="L196" s="7">
        <v>2000000</v>
      </c>
      <c r="M196" s="10">
        <v>45910</v>
      </c>
      <c r="N196" s="6"/>
      <c r="O196" s="37">
        <f>+Tabla132[[#This Row],[(D) Valor Pagos Efectuados]]/Tabla132[[#This Row],[(D) Valor Del Contrato]]</f>
        <v>1</v>
      </c>
      <c r="P196" s="34">
        <f>+Tabla132[[#This Row],[(D) Valor Del Contrato]]-Tabla132[[#This Row],[(D) Valor Pagos Efectuados]]</f>
        <v>0</v>
      </c>
      <c r="Q196" s="2"/>
      <c r="R196" s="2"/>
      <c r="S196" s="2"/>
    </row>
    <row r="197" spans="1:19" s="1" customFormat="1" ht="75" x14ac:dyDescent="0.25">
      <c r="A197" s="2">
        <v>201</v>
      </c>
      <c r="B197" s="26" t="s">
        <v>465</v>
      </c>
      <c r="C197" s="27">
        <v>18130412</v>
      </c>
      <c r="D197" s="6" t="s">
        <v>282</v>
      </c>
      <c r="E197" s="25">
        <v>3300000</v>
      </c>
      <c r="F197" s="10">
        <v>45881</v>
      </c>
      <c r="G197" s="10">
        <v>45881</v>
      </c>
      <c r="H197" s="2" t="str">
        <f>+NETWORKDAYS(Tabla132[[#This Row],[(F) Fecha Iniciación]],Tabla132[[#This Row],[(F) Fecha De Terminación]])&amp;" DIAS"</f>
        <v>23 DIAS</v>
      </c>
      <c r="I197" s="8"/>
      <c r="J197" s="2"/>
      <c r="K197" s="23"/>
      <c r="L197" s="7">
        <v>3300000</v>
      </c>
      <c r="M197" s="10">
        <v>45911</v>
      </c>
      <c r="N197" s="6"/>
      <c r="O197" s="37">
        <f>+Tabla132[[#This Row],[(D) Valor Pagos Efectuados]]/Tabla132[[#This Row],[(D) Valor Del Contrato]]</f>
        <v>1</v>
      </c>
      <c r="P197" s="34">
        <f>+Tabla132[[#This Row],[(D) Valor Del Contrato]]-Tabla132[[#This Row],[(D) Valor Pagos Efectuados]]</f>
        <v>0</v>
      </c>
      <c r="Q197" s="2"/>
      <c r="R197" s="2"/>
      <c r="S197" s="2"/>
    </row>
    <row r="198" spans="1:19" s="1" customFormat="1" ht="75" x14ac:dyDescent="0.25">
      <c r="A198" s="9">
        <v>202</v>
      </c>
      <c r="B198" s="26" t="s">
        <v>95</v>
      </c>
      <c r="C198" s="27">
        <v>1124860777</v>
      </c>
      <c r="D198" s="6" t="s">
        <v>283</v>
      </c>
      <c r="E198" s="25">
        <v>3300000</v>
      </c>
      <c r="F198" s="10">
        <v>45882</v>
      </c>
      <c r="G198" s="10">
        <v>45882</v>
      </c>
      <c r="H198" s="2" t="str">
        <f>+NETWORKDAYS(Tabla132[[#This Row],[(F) Fecha Iniciación]],Tabla132[[#This Row],[(F) Fecha De Terminación]])&amp;" DIAS"</f>
        <v>23 DIAS</v>
      </c>
      <c r="I198" s="8"/>
      <c r="J198" s="2"/>
      <c r="K198" s="23"/>
      <c r="L198" s="7">
        <v>3300000</v>
      </c>
      <c r="M198" s="10">
        <v>45912</v>
      </c>
      <c r="N198" s="6"/>
      <c r="O198" s="37">
        <f>+Tabla132[[#This Row],[(D) Valor Pagos Efectuados]]/Tabla132[[#This Row],[(D) Valor Del Contrato]]</f>
        <v>1</v>
      </c>
      <c r="P198" s="34">
        <f>+Tabla132[[#This Row],[(D) Valor Del Contrato]]-Tabla132[[#This Row],[(D) Valor Pagos Efectuados]]</f>
        <v>0</v>
      </c>
      <c r="Q198" s="2"/>
      <c r="R198" s="2"/>
      <c r="S198" s="2"/>
    </row>
    <row r="199" spans="1:19" s="1" customFormat="1" ht="75" x14ac:dyDescent="0.25">
      <c r="A199" s="2">
        <v>203</v>
      </c>
      <c r="B199" s="26" t="s">
        <v>52</v>
      </c>
      <c r="C199" s="27">
        <v>1085338080</v>
      </c>
      <c r="D199" s="6" t="s">
        <v>284</v>
      </c>
      <c r="E199" s="25">
        <v>3300000</v>
      </c>
      <c r="F199" s="10">
        <v>45882</v>
      </c>
      <c r="G199" s="10">
        <v>45883</v>
      </c>
      <c r="H199" s="2" t="str">
        <f>+NETWORKDAYS(Tabla132[[#This Row],[(F) Fecha Iniciación]],Tabla132[[#This Row],[(F) Fecha De Terminación]])&amp;" DIAS"</f>
        <v>22 DIAS</v>
      </c>
      <c r="I199" s="8"/>
      <c r="J199" s="2"/>
      <c r="K199" s="23"/>
      <c r="L199" s="7">
        <v>3300000</v>
      </c>
      <c r="M199" s="10">
        <v>45913</v>
      </c>
      <c r="N199" s="6"/>
      <c r="O199" s="37">
        <f>+Tabla132[[#This Row],[(D) Valor Pagos Efectuados]]/Tabla132[[#This Row],[(D) Valor Del Contrato]]</f>
        <v>1</v>
      </c>
      <c r="P199" s="34">
        <f>+Tabla132[[#This Row],[(D) Valor Del Contrato]]-Tabla132[[#This Row],[(D) Valor Pagos Efectuados]]</f>
        <v>0</v>
      </c>
      <c r="Q199" s="2"/>
      <c r="R199" s="2"/>
      <c r="S199" s="2"/>
    </row>
    <row r="200" spans="1:19" s="1" customFormat="1" ht="75" x14ac:dyDescent="0.25">
      <c r="A200" s="2">
        <v>204</v>
      </c>
      <c r="B200" s="26" t="s">
        <v>59</v>
      </c>
      <c r="C200" s="27">
        <v>18123671</v>
      </c>
      <c r="D200" s="6" t="s">
        <v>285</v>
      </c>
      <c r="E200" s="25">
        <v>2400000</v>
      </c>
      <c r="F200" s="10">
        <v>45882</v>
      </c>
      <c r="G200" s="10">
        <v>45882</v>
      </c>
      <c r="H200" s="2" t="str">
        <f>+NETWORKDAYS(Tabla132[[#This Row],[(F) Fecha Iniciación]],Tabla132[[#This Row],[(F) Fecha De Terminación]])&amp;" DIAS"</f>
        <v>23 DIAS</v>
      </c>
      <c r="I200" s="8"/>
      <c r="J200" s="2"/>
      <c r="K200" s="23"/>
      <c r="L200" s="7">
        <v>2400000</v>
      </c>
      <c r="M200" s="10">
        <v>45912</v>
      </c>
      <c r="N200" s="6"/>
      <c r="O200" s="37">
        <f>+Tabla132[[#This Row],[(D) Valor Pagos Efectuados]]/Tabla132[[#This Row],[(D) Valor Del Contrato]]</f>
        <v>1</v>
      </c>
      <c r="P200" s="34">
        <f>+Tabla132[[#This Row],[(D) Valor Del Contrato]]-Tabla132[[#This Row],[(D) Valor Pagos Efectuados]]</f>
        <v>0</v>
      </c>
      <c r="Q200" s="2"/>
      <c r="R200" s="2"/>
      <c r="S200" s="2"/>
    </row>
    <row r="201" spans="1:19" s="1" customFormat="1" ht="60" x14ac:dyDescent="0.25">
      <c r="A201" s="9">
        <v>205</v>
      </c>
      <c r="B201" s="26" t="s">
        <v>382</v>
      </c>
      <c r="C201" s="27">
        <v>97470425</v>
      </c>
      <c r="D201" s="6" t="s">
        <v>191</v>
      </c>
      <c r="E201" s="25">
        <v>6333333</v>
      </c>
      <c r="F201" s="10">
        <v>45884</v>
      </c>
      <c r="G201" s="10">
        <v>45884</v>
      </c>
      <c r="H201" s="2" t="str">
        <f>+NETWORKDAYS(Tabla132[[#This Row],[(F) Fecha Iniciación]],Tabla132[[#This Row],[(F) Fecha De Terminación]])&amp;" DIAS"</f>
        <v>36 DIAS</v>
      </c>
      <c r="I201" s="8"/>
      <c r="J201" s="2"/>
      <c r="K201" s="23"/>
      <c r="L201" s="7">
        <v>6333333</v>
      </c>
      <c r="M201" s="10">
        <v>45933</v>
      </c>
      <c r="N201" s="6"/>
      <c r="O201" s="37">
        <f>+Tabla132[[#This Row],[(D) Valor Pagos Efectuados]]/Tabla132[[#This Row],[(D) Valor Del Contrato]]</f>
        <v>1</v>
      </c>
      <c r="P201" s="34">
        <f>+Tabla132[[#This Row],[(D) Valor Del Contrato]]-Tabla132[[#This Row],[(D) Valor Pagos Efectuados]]</f>
        <v>0</v>
      </c>
      <c r="Q201" s="2"/>
      <c r="R201" s="2"/>
      <c r="S201" s="2"/>
    </row>
    <row r="202" spans="1:19" s="1" customFormat="1" ht="105" x14ac:dyDescent="0.25">
      <c r="A202" s="2">
        <v>206</v>
      </c>
      <c r="B202" s="26" t="s">
        <v>74</v>
      </c>
      <c r="C202" s="27">
        <v>1018450865</v>
      </c>
      <c r="D202" s="6" t="s">
        <v>286</v>
      </c>
      <c r="E202" s="25">
        <v>12400000</v>
      </c>
      <c r="F202" s="10">
        <v>45884</v>
      </c>
      <c r="G202" s="10">
        <v>45884</v>
      </c>
      <c r="H202" s="2" t="str">
        <f>+NETWORKDAYS(Tabla132[[#This Row],[(F) Fecha Iniciación]],Tabla132[[#This Row],[(F) Fecha De Terminación]])&amp;" DIAS"</f>
        <v>86 DIAS</v>
      </c>
      <c r="I202" s="8"/>
      <c r="J202" s="2"/>
      <c r="K202" s="23"/>
      <c r="L202" s="7">
        <v>9300000</v>
      </c>
      <c r="M202" s="10">
        <v>46005</v>
      </c>
      <c r="N202" s="6"/>
      <c r="O202" s="37">
        <f>+Tabla132[[#This Row],[(D) Valor Pagos Efectuados]]/Tabla132[[#This Row],[(D) Valor Del Contrato]]</f>
        <v>0.75</v>
      </c>
      <c r="P202" s="34">
        <f>+Tabla132[[#This Row],[(D) Valor Del Contrato]]-Tabla132[[#This Row],[(D) Valor Pagos Efectuados]]</f>
        <v>3100000</v>
      </c>
      <c r="Q202" s="2"/>
      <c r="R202" s="2"/>
      <c r="S202" s="2"/>
    </row>
    <row r="203" spans="1:19" s="1" customFormat="1" ht="120" x14ac:dyDescent="0.25">
      <c r="A203" s="2">
        <v>207</v>
      </c>
      <c r="B203" s="26" t="s">
        <v>484</v>
      </c>
      <c r="C203" s="27">
        <v>41182175</v>
      </c>
      <c r="D203" s="6" t="s">
        <v>287</v>
      </c>
      <c r="E203" s="25">
        <v>13200000</v>
      </c>
      <c r="F203" s="10">
        <v>45884</v>
      </c>
      <c r="G203" s="10">
        <v>45884</v>
      </c>
      <c r="H203" s="2" t="str">
        <f>+NETWORKDAYS(Tabla132[[#This Row],[(F) Fecha Iniciación]],Tabla132[[#This Row],[(F) Fecha De Terminación]])&amp;" DIAS"</f>
        <v>86 DIAS</v>
      </c>
      <c r="I203" s="8"/>
      <c r="J203" s="2"/>
      <c r="K203" s="23"/>
      <c r="L203" s="7">
        <v>13200000</v>
      </c>
      <c r="M203" s="10">
        <v>46005</v>
      </c>
      <c r="N203" s="2"/>
      <c r="O203" s="37">
        <f>+Tabla132[[#This Row],[(D) Valor Pagos Efectuados]]/Tabla132[[#This Row],[(D) Valor Del Contrato]]</f>
        <v>1</v>
      </c>
      <c r="P203" s="34">
        <f>+Tabla132[[#This Row],[(D) Valor Del Contrato]]-Tabla132[[#This Row],[(D) Valor Pagos Efectuados]]</f>
        <v>0</v>
      </c>
      <c r="Q203" s="2"/>
      <c r="R203" s="2"/>
      <c r="S203" s="2"/>
    </row>
    <row r="204" spans="1:19" s="1" customFormat="1" ht="120" x14ac:dyDescent="0.25">
      <c r="A204" s="9">
        <v>208</v>
      </c>
      <c r="B204" s="26" t="s">
        <v>535</v>
      </c>
      <c r="C204" s="27">
        <v>1085274950</v>
      </c>
      <c r="D204" s="6" t="s">
        <v>288</v>
      </c>
      <c r="E204" s="25">
        <v>13200000</v>
      </c>
      <c r="F204" s="10">
        <v>45889</v>
      </c>
      <c r="G204" s="10">
        <v>45889</v>
      </c>
      <c r="H204" s="2" t="str">
        <f>+NETWORKDAYS(Tabla132[[#This Row],[(F) Fecha Iniciación]],Tabla132[[#This Row],[(F) Fecha De Terminación]])&amp;" DIAS"</f>
        <v>88 DIAS</v>
      </c>
      <c r="I204" s="8"/>
      <c r="J204" s="2"/>
      <c r="K204" s="23"/>
      <c r="L204" s="7">
        <v>13200000</v>
      </c>
      <c r="M204" s="10">
        <v>46010</v>
      </c>
      <c r="N204" s="6"/>
      <c r="O204" s="37">
        <f>+Tabla132[[#This Row],[(D) Valor Pagos Efectuados]]/Tabla132[[#This Row],[(D) Valor Del Contrato]]</f>
        <v>1</v>
      </c>
      <c r="P204" s="34">
        <f>+Tabla132[[#This Row],[(D) Valor Del Contrato]]-Tabla132[[#This Row],[(D) Valor Pagos Efectuados]]</f>
        <v>0</v>
      </c>
      <c r="Q204" s="2"/>
      <c r="R204" s="2"/>
      <c r="S204" s="2"/>
    </row>
    <row r="205" spans="1:19" s="1" customFormat="1" ht="120" x14ac:dyDescent="0.25">
      <c r="A205" s="2">
        <v>209</v>
      </c>
      <c r="B205" s="26" t="s">
        <v>434</v>
      </c>
      <c r="C205" s="27">
        <v>1087417363</v>
      </c>
      <c r="D205" s="6" t="s">
        <v>289</v>
      </c>
      <c r="E205" s="25">
        <v>13200000</v>
      </c>
      <c r="F205" s="10">
        <v>45889</v>
      </c>
      <c r="G205" s="10">
        <v>45890</v>
      </c>
      <c r="H205" s="2" t="str">
        <f>+NETWORKDAYS(Tabla132[[#This Row],[(F) Fecha Iniciación]],Tabla132[[#This Row],[(F) Fecha De Terminación]])&amp;" DIAS"</f>
        <v>87 DIAS</v>
      </c>
      <c r="I205" s="8"/>
      <c r="J205" s="2"/>
      <c r="K205" s="23"/>
      <c r="L205" s="7">
        <v>13200000</v>
      </c>
      <c r="M205" s="10">
        <v>46011</v>
      </c>
      <c r="N205" s="6"/>
      <c r="O205" s="37">
        <f>+Tabla132[[#This Row],[(D) Valor Pagos Efectuados]]/Tabla132[[#This Row],[(D) Valor Del Contrato]]</f>
        <v>1</v>
      </c>
      <c r="P205" s="34">
        <f>+Tabla132[[#This Row],[(D) Valor Del Contrato]]-Tabla132[[#This Row],[(D) Valor Pagos Efectuados]]</f>
        <v>0</v>
      </c>
      <c r="Q205" s="2"/>
      <c r="R205" s="2"/>
      <c r="S205" s="2"/>
    </row>
    <row r="206" spans="1:19" s="1" customFormat="1" ht="60" x14ac:dyDescent="0.25">
      <c r="A206" s="2">
        <v>210</v>
      </c>
      <c r="B206" s="26" t="s">
        <v>96</v>
      </c>
      <c r="C206" s="27">
        <v>18122831</v>
      </c>
      <c r="D206" s="6" t="s">
        <v>290</v>
      </c>
      <c r="E206" s="25">
        <v>39274999</v>
      </c>
      <c r="F206" s="10">
        <v>45889</v>
      </c>
      <c r="G206" s="10">
        <v>45895</v>
      </c>
      <c r="H206" s="2" t="str">
        <f>+NETWORKDAYS(Tabla132[[#This Row],[(F) Fecha Iniciación]],Tabla132[[#This Row],[(F) Fecha De Terminación]])&amp;" DIAS"</f>
        <v>14 DIAS</v>
      </c>
      <c r="I206" s="8"/>
      <c r="J206" s="2"/>
      <c r="K206" s="23"/>
      <c r="L206" s="7">
        <v>39274999</v>
      </c>
      <c r="M206" s="10">
        <v>45914</v>
      </c>
      <c r="N206" s="6"/>
      <c r="O206" s="37">
        <f>+Tabla132[[#This Row],[(D) Valor Pagos Efectuados]]/Tabla132[[#This Row],[(D) Valor Del Contrato]]</f>
        <v>1</v>
      </c>
      <c r="P206" s="34">
        <f>+Tabla132[[#This Row],[(D) Valor Del Contrato]]-Tabla132[[#This Row],[(D) Valor Pagos Efectuados]]</f>
        <v>0</v>
      </c>
      <c r="Q206" s="2"/>
      <c r="R206" s="2"/>
      <c r="S206" s="2"/>
    </row>
    <row r="207" spans="1:19" s="1" customFormat="1" ht="150" x14ac:dyDescent="0.25">
      <c r="A207" s="9">
        <v>211</v>
      </c>
      <c r="B207" s="26" t="s">
        <v>74</v>
      </c>
      <c r="C207" s="27">
        <v>1018450865</v>
      </c>
      <c r="D207" s="6" t="s">
        <v>291</v>
      </c>
      <c r="E207" s="25">
        <v>6000000</v>
      </c>
      <c r="F207" s="10">
        <v>45890</v>
      </c>
      <c r="G207" s="10">
        <v>45890</v>
      </c>
      <c r="H207" s="2" t="str">
        <f>+NETWORKDAYS(Tabla132[[#This Row],[(F) Fecha Iniciación]],Tabla132[[#This Row],[(F) Fecha De Terminación]])&amp;" DIAS"</f>
        <v>43 DIAS</v>
      </c>
      <c r="I207" s="8"/>
      <c r="J207" s="2"/>
      <c r="K207" s="23"/>
      <c r="L207" s="7">
        <v>6000000</v>
      </c>
      <c r="M207" s="10">
        <v>45950</v>
      </c>
      <c r="N207" s="6"/>
      <c r="O207" s="37">
        <f>+Tabla132[[#This Row],[(D) Valor Pagos Efectuados]]/Tabla132[[#This Row],[(D) Valor Del Contrato]]</f>
        <v>1</v>
      </c>
      <c r="P207" s="34">
        <f>+Tabla132[[#This Row],[(D) Valor Del Contrato]]-Tabla132[[#This Row],[(D) Valor Pagos Efectuados]]</f>
        <v>0</v>
      </c>
      <c r="Q207" s="2"/>
      <c r="R207" s="2"/>
      <c r="S207" s="2"/>
    </row>
    <row r="208" spans="1:19" s="1" customFormat="1" ht="135" x14ac:dyDescent="0.25">
      <c r="A208" s="2">
        <v>212</v>
      </c>
      <c r="B208" s="26" t="s">
        <v>435</v>
      </c>
      <c r="C208" s="27">
        <v>30736303</v>
      </c>
      <c r="D208" s="6" t="s">
        <v>292</v>
      </c>
      <c r="E208" s="25">
        <v>11550000</v>
      </c>
      <c r="F208" s="10">
        <v>45890</v>
      </c>
      <c r="G208" s="10">
        <v>45901</v>
      </c>
      <c r="H208" s="2" t="str">
        <f>+NETWORKDAYS(Tabla132[[#This Row],[(F) Fecha Iniciación]],Tabla132[[#This Row],[(F) Fecha De Terminación]])&amp;" DIAS"</f>
        <v>76 DIAS</v>
      </c>
      <c r="I208" s="8"/>
      <c r="J208" s="2"/>
      <c r="K208" s="23"/>
      <c r="L208" s="7">
        <v>11550000</v>
      </c>
      <c r="M208" s="10">
        <v>46006</v>
      </c>
      <c r="N208" s="6"/>
      <c r="O208" s="37">
        <f>+Tabla132[[#This Row],[(D) Valor Pagos Efectuados]]/Tabla132[[#This Row],[(D) Valor Del Contrato]]</f>
        <v>1</v>
      </c>
      <c r="P208" s="34">
        <f>+Tabla132[[#This Row],[(D) Valor Del Contrato]]-Tabla132[[#This Row],[(D) Valor Pagos Efectuados]]</f>
        <v>0</v>
      </c>
      <c r="Q208" s="2"/>
      <c r="R208" s="2"/>
      <c r="S208" s="2"/>
    </row>
    <row r="209" spans="1:19" s="1" customFormat="1" ht="60" x14ac:dyDescent="0.25">
      <c r="A209" s="2">
        <v>213</v>
      </c>
      <c r="B209" s="26" t="s">
        <v>436</v>
      </c>
      <c r="C209" s="27">
        <v>1006908447</v>
      </c>
      <c r="D209" s="6" t="s">
        <v>293</v>
      </c>
      <c r="E209" s="25">
        <v>2000000</v>
      </c>
      <c r="F209" s="10">
        <v>45890</v>
      </c>
      <c r="G209" s="10">
        <v>45891</v>
      </c>
      <c r="H209" s="2" t="str">
        <f>+NETWORKDAYS(Tabla132[[#This Row],[(F) Fecha Iniciación]],Tabla132[[#This Row],[(F) Fecha De Terminación]])&amp;" DIAS"</f>
        <v>21 DIAS</v>
      </c>
      <c r="I209" s="8"/>
      <c r="J209" s="2"/>
      <c r="K209" s="23"/>
      <c r="L209" s="7">
        <v>2000000</v>
      </c>
      <c r="M209" s="10">
        <v>45921</v>
      </c>
      <c r="N209" s="6"/>
      <c r="O209" s="37">
        <f>+Tabla132[[#This Row],[(D) Valor Pagos Efectuados]]/Tabla132[[#This Row],[(D) Valor Del Contrato]]</f>
        <v>1</v>
      </c>
      <c r="P209" s="34">
        <f>+Tabla132[[#This Row],[(D) Valor Del Contrato]]-Tabla132[[#This Row],[(D) Valor Pagos Efectuados]]</f>
        <v>0</v>
      </c>
      <c r="Q209" s="2"/>
      <c r="R209" s="2"/>
      <c r="S209" s="2"/>
    </row>
    <row r="210" spans="1:19" s="1" customFormat="1" ht="120" x14ac:dyDescent="0.25">
      <c r="A210" s="9">
        <v>214</v>
      </c>
      <c r="B210" s="26" t="s">
        <v>382</v>
      </c>
      <c r="C210" s="27">
        <v>97470425</v>
      </c>
      <c r="D210" s="6" t="s">
        <v>294</v>
      </c>
      <c r="E210" s="25">
        <v>5600000</v>
      </c>
      <c r="F210" s="10">
        <v>45890</v>
      </c>
      <c r="G210" s="10">
        <v>45890</v>
      </c>
      <c r="H210" s="2" t="str">
        <f>+NETWORKDAYS(Tabla132[[#This Row],[(F) Fecha Iniciación]],Tabla132[[#This Row],[(F) Fecha De Terminación]])&amp;" DIAS"</f>
        <v>34 DIAS</v>
      </c>
      <c r="I210" s="8"/>
      <c r="J210" s="2"/>
      <c r="K210" s="23"/>
      <c r="L210" s="7">
        <v>0</v>
      </c>
      <c r="M210" s="10">
        <v>45937</v>
      </c>
      <c r="N210" s="2"/>
      <c r="O210" s="37">
        <f>+Tabla132[[#This Row],[(D) Valor Pagos Efectuados]]/Tabla132[[#This Row],[(D) Valor Del Contrato]]</f>
        <v>0</v>
      </c>
      <c r="P210" s="34">
        <f>+Tabla132[[#This Row],[(D) Valor Del Contrato]]-Tabla132[[#This Row],[(D) Valor Pagos Efectuados]]</f>
        <v>5600000</v>
      </c>
      <c r="Q210" s="2"/>
      <c r="R210" s="2"/>
      <c r="S210" s="2"/>
    </row>
    <row r="211" spans="1:19" s="1" customFormat="1" ht="105" x14ac:dyDescent="0.25">
      <c r="A211" s="2">
        <v>215</v>
      </c>
      <c r="B211" s="26" t="s">
        <v>437</v>
      </c>
      <c r="C211" s="27" t="s">
        <v>360</v>
      </c>
      <c r="D211" s="6" t="s">
        <v>295</v>
      </c>
      <c r="E211" s="25">
        <v>12320000</v>
      </c>
      <c r="F211" s="10">
        <v>45890</v>
      </c>
      <c r="G211" s="10">
        <v>45901</v>
      </c>
      <c r="H211" s="2" t="str">
        <f>+NETWORKDAYS(Tabla132[[#This Row],[(F) Fecha Iniciación]],Tabla132[[#This Row],[(F) Fecha De Terminación]])&amp;" DIAS"</f>
        <v>81 DIAS</v>
      </c>
      <c r="I211" s="8"/>
      <c r="J211" s="2"/>
      <c r="K211" s="23"/>
      <c r="L211" s="7">
        <v>3300000</v>
      </c>
      <c r="M211" s="10">
        <v>46013</v>
      </c>
      <c r="N211" s="6"/>
      <c r="O211" s="37">
        <f>+Tabla132[[#This Row],[(D) Valor Pagos Efectuados]]/Tabla132[[#This Row],[(D) Valor Del Contrato]]</f>
        <v>0.26785714285714285</v>
      </c>
      <c r="P211" s="34">
        <f>+Tabla132[[#This Row],[(D) Valor Del Contrato]]-Tabla132[[#This Row],[(D) Valor Pagos Efectuados]]</f>
        <v>9020000</v>
      </c>
      <c r="Q211" s="2"/>
      <c r="R211" s="2"/>
      <c r="S211" s="2"/>
    </row>
    <row r="212" spans="1:19" s="1" customFormat="1" ht="60" x14ac:dyDescent="0.25">
      <c r="A212" s="2">
        <v>216</v>
      </c>
      <c r="B212" s="26" t="s">
        <v>438</v>
      </c>
      <c r="C212" s="27">
        <v>87218229</v>
      </c>
      <c r="D212" s="6" t="s">
        <v>296</v>
      </c>
      <c r="E212" s="25">
        <v>16800000</v>
      </c>
      <c r="F212" s="10">
        <v>45891</v>
      </c>
      <c r="G212" s="10">
        <v>45891</v>
      </c>
      <c r="H212" s="2" t="str">
        <f>+NETWORKDAYS(Tabla132[[#This Row],[(F) Fecha Iniciación]],Tabla132[[#This Row],[(F) Fecha De Terminación]])&amp;" DIAS"</f>
        <v>86 DIAS</v>
      </c>
      <c r="I212" s="8"/>
      <c r="J212" s="2"/>
      <c r="K212" s="23"/>
      <c r="L212" s="7">
        <v>16800000</v>
      </c>
      <c r="M212" s="10">
        <v>46012</v>
      </c>
      <c r="N212" s="2"/>
      <c r="O212" s="37">
        <f>+Tabla132[[#This Row],[(D) Valor Pagos Efectuados]]/Tabla132[[#This Row],[(D) Valor Del Contrato]]</f>
        <v>1</v>
      </c>
      <c r="P212" s="34">
        <f>+Tabla132[[#This Row],[(D) Valor Del Contrato]]-Tabla132[[#This Row],[(D) Valor Pagos Efectuados]]</f>
        <v>0</v>
      </c>
      <c r="Q212" s="2"/>
      <c r="R212" s="2"/>
      <c r="S212" s="2"/>
    </row>
    <row r="213" spans="1:19" s="1" customFormat="1" ht="105" x14ac:dyDescent="0.25">
      <c r="A213" s="9">
        <v>217</v>
      </c>
      <c r="B213" s="26" t="s">
        <v>439</v>
      </c>
      <c r="C213" s="27">
        <v>1120218231</v>
      </c>
      <c r="D213" s="6" t="s">
        <v>297</v>
      </c>
      <c r="E213" s="25">
        <v>9900000</v>
      </c>
      <c r="F213" s="10">
        <v>45901</v>
      </c>
      <c r="G213" s="10">
        <v>45902</v>
      </c>
      <c r="H213" s="2" t="str">
        <f>+NETWORKDAYS(Tabla132[[#This Row],[(F) Fecha Iniciación]],Tabla132[[#This Row],[(F) Fecha De Terminación]])&amp;" DIAS"</f>
        <v>65 DIAS</v>
      </c>
      <c r="I213" s="8"/>
      <c r="J213" s="2"/>
      <c r="K213" s="23"/>
      <c r="L213" s="7">
        <v>9900000</v>
      </c>
      <c r="M213" s="10">
        <v>45992</v>
      </c>
      <c r="N213" s="2"/>
      <c r="O213" s="37">
        <f>+Tabla132[[#This Row],[(D) Valor Pagos Efectuados]]/Tabla132[[#This Row],[(D) Valor Del Contrato]]</f>
        <v>1</v>
      </c>
      <c r="P213" s="34">
        <f>+Tabla132[[#This Row],[(D) Valor Del Contrato]]-Tabla132[[#This Row],[(D) Valor Pagos Efectuados]]</f>
        <v>0</v>
      </c>
      <c r="Q213" s="2"/>
      <c r="R213" s="2"/>
      <c r="S213" s="2"/>
    </row>
    <row r="214" spans="1:19" s="1" customFormat="1" ht="60" x14ac:dyDescent="0.25">
      <c r="A214" s="2">
        <v>218</v>
      </c>
      <c r="B214" s="26" t="s">
        <v>440</v>
      </c>
      <c r="C214" s="27">
        <v>1123312828</v>
      </c>
      <c r="D214" s="6" t="s">
        <v>298</v>
      </c>
      <c r="E214" s="25">
        <v>11990000</v>
      </c>
      <c r="F214" s="10">
        <v>45901</v>
      </c>
      <c r="G214" s="10">
        <v>45901</v>
      </c>
      <c r="H214" s="2" t="str">
        <f>+NETWORKDAYS(Tabla132[[#This Row],[(F) Fecha Iniciación]],Tabla132[[#This Row],[(F) Fecha De Terminación]])&amp;" DIAS"</f>
        <v>80 DIAS</v>
      </c>
      <c r="I214" s="8"/>
      <c r="J214" s="2"/>
      <c r="K214" s="23"/>
      <c r="L214" s="7">
        <v>11990000</v>
      </c>
      <c r="M214" s="10">
        <v>46010</v>
      </c>
      <c r="N214" s="6"/>
      <c r="O214" s="37">
        <f>+Tabla132[[#This Row],[(D) Valor Pagos Efectuados]]/Tabla132[[#This Row],[(D) Valor Del Contrato]]</f>
        <v>1</v>
      </c>
      <c r="P214" s="34">
        <f>+Tabla132[[#This Row],[(D) Valor Del Contrato]]-Tabla132[[#This Row],[(D) Valor Pagos Efectuados]]</f>
        <v>0</v>
      </c>
      <c r="Q214" s="2"/>
      <c r="R214" s="2"/>
      <c r="S214" s="2"/>
    </row>
    <row r="215" spans="1:19" s="2" customFormat="1" ht="45" x14ac:dyDescent="0.25">
      <c r="A215" s="2">
        <v>219</v>
      </c>
      <c r="B215" s="26" t="s">
        <v>97</v>
      </c>
      <c r="C215" s="27" t="s">
        <v>497</v>
      </c>
      <c r="D215" s="6" t="s">
        <v>299</v>
      </c>
      <c r="E215" s="25">
        <v>155695512</v>
      </c>
      <c r="F215" s="10">
        <v>45902</v>
      </c>
      <c r="G215" s="10">
        <v>45902</v>
      </c>
      <c r="H215" s="2" t="str">
        <f>+NETWORKDAYS(Tabla132[[#This Row],[(F) Fecha Iniciación]],Tabla132[[#This Row],[(F) Fecha De Terminación]])&amp;" DIAS"</f>
        <v>261 DIAS</v>
      </c>
      <c r="I215" s="8"/>
      <c r="K215" s="23"/>
      <c r="L215" s="7">
        <v>155695512</v>
      </c>
      <c r="M215" s="10">
        <v>46266</v>
      </c>
      <c r="N215" s="6"/>
      <c r="O215" s="37">
        <f>+Tabla132[[#This Row],[(D) Valor Pagos Efectuados]]/Tabla132[[#This Row],[(D) Valor Del Contrato]]</f>
        <v>1</v>
      </c>
      <c r="P215" s="34">
        <f>+Tabla132[[#This Row],[(D) Valor Del Contrato]]-Tabla132[[#This Row],[(D) Valor Pagos Efectuados]]</f>
        <v>0</v>
      </c>
    </row>
    <row r="216" spans="1:19" s="1" customFormat="1" ht="105" x14ac:dyDescent="0.25">
      <c r="A216" s="9">
        <v>220</v>
      </c>
      <c r="B216" s="26" t="s">
        <v>485</v>
      </c>
      <c r="C216" s="27">
        <v>1125412732</v>
      </c>
      <c r="D216" s="6" t="s">
        <v>300</v>
      </c>
      <c r="E216" s="25">
        <v>8720000</v>
      </c>
      <c r="F216" s="10">
        <v>45901</v>
      </c>
      <c r="G216" s="10">
        <v>45902</v>
      </c>
      <c r="H216" s="2" t="str">
        <f>+NETWORKDAYS(Tabla132[[#This Row],[(F) Fecha Iniciación]],Tabla132[[#This Row],[(F) Fecha De Terminación]])&amp;" DIAS"</f>
        <v>79 DIAS</v>
      </c>
      <c r="I216" s="8"/>
      <c r="J216" s="2"/>
      <c r="K216" s="23"/>
      <c r="L216" s="7">
        <v>7120000</v>
      </c>
      <c r="M216" s="10">
        <v>46011</v>
      </c>
      <c r="N216" s="6"/>
      <c r="O216" s="37">
        <f>+Tabla132[[#This Row],[(D) Valor Pagos Efectuados]]/Tabla132[[#This Row],[(D) Valor Del Contrato]]</f>
        <v>0.8165137614678899</v>
      </c>
      <c r="P216" s="34">
        <f>+Tabla132[[#This Row],[(D) Valor Del Contrato]]-Tabla132[[#This Row],[(D) Valor Pagos Efectuados]]</f>
        <v>1600000</v>
      </c>
      <c r="Q216" s="2"/>
      <c r="R216" s="2"/>
      <c r="S216" s="2"/>
    </row>
    <row r="217" spans="1:19" s="2" customFormat="1" ht="60" x14ac:dyDescent="0.25">
      <c r="A217" s="2">
        <v>221</v>
      </c>
      <c r="B217" s="26" t="s">
        <v>90</v>
      </c>
      <c r="C217" s="27" t="s">
        <v>498</v>
      </c>
      <c r="D217" s="6" t="s">
        <v>301</v>
      </c>
      <c r="E217" s="25">
        <v>3733333</v>
      </c>
      <c r="F217" s="10">
        <v>45908</v>
      </c>
      <c r="G217" s="10">
        <v>45908</v>
      </c>
      <c r="H217" s="2" t="str">
        <f>+NETWORKDAYS(Tabla132[[#This Row],[(F) Fecha Iniciación]],Tabla132[[#This Row],[(F) Fecha De Terminación]])&amp;" DIAS"</f>
        <v>81 DIAS</v>
      </c>
      <c r="I217" s="8"/>
      <c r="K217" s="23"/>
      <c r="L217" s="7">
        <v>0</v>
      </c>
      <c r="M217" s="10">
        <v>46020</v>
      </c>
      <c r="N217" s="6"/>
      <c r="O217" s="37">
        <f>+Tabla132[[#This Row],[(D) Valor Pagos Efectuados]]/Tabla132[[#This Row],[(D) Valor Del Contrato]]</f>
        <v>0</v>
      </c>
      <c r="P217" s="34">
        <f>+Tabla132[[#This Row],[(D) Valor Del Contrato]]-Tabla132[[#This Row],[(D) Valor Pagos Efectuados]]</f>
        <v>3733333</v>
      </c>
    </row>
    <row r="218" spans="1:19" s="2" customFormat="1" ht="60" x14ac:dyDescent="0.25">
      <c r="A218" s="2">
        <v>222</v>
      </c>
      <c r="B218" s="26" t="s">
        <v>92</v>
      </c>
      <c r="C218" s="27" t="s">
        <v>499</v>
      </c>
      <c r="D218" s="6" t="s">
        <v>302</v>
      </c>
      <c r="E218" s="25">
        <v>66300000</v>
      </c>
      <c r="F218" s="10">
        <v>45902</v>
      </c>
      <c r="G218" s="10">
        <v>45903</v>
      </c>
      <c r="H218" s="2" t="str">
        <f>+NETWORKDAYS(Tabla132[[#This Row],[(F) Fecha Iniciación]],Tabla132[[#This Row],[(F) Fecha De Terminación]])&amp;" DIAS"</f>
        <v>48 DIAS</v>
      </c>
      <c r="I218" s="8">
        <v>45916</v>
      </c>
      <c r="J218" s="2" t="s">
        <v>500</v>
      </c>
      <c r="K218" s="23"/>
      <c r="L218" s="7">
        <v>19890000</v>
      </c>
      <c r="M218" s="10">
        <v>45968</v>
      </c>
      <c r="N218" s="6"/>
      <c r="O218" s="37">
        <f>+Tabla132[[#This Row],[(D) Valor Pagos Efectuados]]/Tabla132[[#This Row],[(D) Valor Del Contrato]]</f>
        <v>0.3</v>
      </c>
      <c r="P218" s="34">
        <f>+Tabla132[[#This Row],[(D) Valor Del Contrato]]-Tabla132[[#This Row],[(D) Valor Pagos Efectuados]]</f>
        <v>46410000</v>
      </c>
    </row>
    <row r="219" spans="1:19" s="1" customFormat="1" ht="60" x14ac:dyDescent="0.25">
      <c r="A219" s="9">
        <v>223</v>
      </c>
      <c r="B219" s="26" t="s">
        <v>364</v>
      </c>
      <c r="C219" s="27">
        <v>69006033</v>
      </c>
      <c r="D219" s="6" t="s">
        <v>303</v>
      </c>
      <c r="E219" s="25">
        <v>7066667</v>
      </c>
      <c r="F219" s="10">
        <v>45904</v>
      </c>
      <c r="G219" s="10">
        <v>45904</v>
      </c>
      <c r="H219" s="2" t="str">
        <f>+NETWORKDAYS(Tabla132[[#This Row],[(F) Fecha Iniciación]],Tabla132[[#This Row],[(F) Fecha De Terminación]])&amp;" DIAS"</f>
        <v>77 DIAS</v>
      </c>
      <c r="I219" s="8"/>
      <c r="J219" s="2"/>
      <c r="K219" s="23"/>
      <c r="L219" s="7">
        <v>7066667</v>
      </c>
      <c r="M219" s="10">
        <v>46010</v>
      </c>
      <c r="N219" s="6"/>
      <c r="O219" s="37">
        <f>+Tabla132[[#This Row],[(D) Valor Pagos Efectuados]]/Tabla132[[#This Row],[(D) Valor Del Contrato]]</f>
        <v>1</v>
      </c>
      <c r="P219" s="34">
        <f>+Tabla132[[#This Row],[(D) Valor Del Contrato]]-Tabla132[[#This Row],[(D) Valor Pagos Efectuados]]</f>
        <v>0</v>
      </c>
      <c r="Q219" s="2"/>
      <c r="R219" s="2"/>
      <c r="S219" s="2"/>
    </row>
    <row r="220" spans="1:19" s="1" customFormat="1" ht="45" x14ac:dyDescent="0.25">
      <c r="A220" s="2">
        <v>224</v>
      </c>
      <c r="B220" s="26" t="s">
        <v>486</v>
      </c>
      <c r="C220" s="27">
        <v>1152458623</v>
      </c>
      <c r="D220" s="6" t="s">
        <v>304</v>
      </c>
      <c r="E220" s="25">
        <v>11660000</v>
      </c>
      <c r="F220" s="10">
        <v>45904</v>
      </c>
      <c r="G220" s="10">
        <v>45905</v>
      </c>
      <c r="H220" s="2" t="str">
        <f>+NETWORKDAYS(Tabla132[[#This Row],[(F) Fecha Iniciación]],Tabla132[[#This Row],[(F) Fecha De Terminación]])&amp;" DIAS"</f>
        <v>76 DIAS</v>
      </c>
      <c r="I220" s="8"/>
      <c r="J220" s="2"/>
      <c r="K220" s="23"/>
      <c r="L220" s="7">
        <v>11660000</v>
      </c>
      <c r="M220" s="10">
        <v>46011</v>
      </c>
      <c r="N220" s="6"/>
      <c r="O220" s="37">
        <f>+Tabla132[[#This Row],[(D) Valor Pagos Efectuados]]/Tabla132[[#This Row],[(D) Valor Del Contrato]]</f>
        <v>1</v>
      </c>
      <c r="P220" s="34">
        <f>+Tabla132[[#This Row],[(D) Valor Del Contrato]]-Tabla132[[#This Row],[(D) Valor Pagos Efectuados]]</f>
        <v>0</v>
      </c>
      <c r="Q220" s="2"/>
      <c r="R220" s="2"/>
      <c r="S220" s="2"/>
    </row>
    <row r="221" spans="1:19" s="2" customFormat="1" ht="60" x14ac:dyDescent="0.25">
      <c r="A221" s="2">
        <v>225</v>
      </c>
      <c r="B221" s="26" t="s">
        <v>501</v>
      </c>
      <c r="C221" s="27">
        <v>900506634</v>
      </c>
      <c r="D221" s="6" t="s">
        <v>305</v>
      </c>
      <c r="E221" s="25">
        <v>25680000</v>
      </c>
      <c r="F221" s="10">
        <v>45908</v>
      </c>
      <c r="G221" s="10">
        <v>45911</v>
      </c>
      <c r="H221" s="2" t="str">
        <f>+NETWORKDAYS(Tabla132[[#This Row],[(F) Fecha Iniciación]],Tabla132[[#This Row],[(F) Fecha De Terminación]])&amp;" DIAS"</f>
        <v>72 DIAS</v>
      </c>
      <c r="I221" s="8"/>
      <c r="K221" s="23"/>
      <c r="L221" s="7">
        <v>22308000</v>
      </c>
      <c r="M221" s="10">
        <v>46011</v>
      </c>
      <c r="N221" s="6"/>
      <c r="O221" s="37">
        <f>+Tabla132[[#This Row],[(D) Valor Pagos Efectuados]]/Tabla132[[#This Row],[(D) Valor Del Contrato]]</f>
        <v>0.86869158878504671</v>
      </c>
      <c r="P221" s="34">
        <f>+Tabla132[[#This Row],[(D) Valor Del Contrato]]-Tabla132[[#This Row],[(D) Valor Pagos Efectuados]]</f>
        <v>3372000</v>
      </c>
    </row>
    <row r="222" spans="1:19" s="2" customFormat="1" ht="75" x14ac:dyDescent="0.25">
      <c r="A222" s="9">
        <v>226</v>
      </c>
      <c r="B222" s="26" t="s">
        <v>91</v>
      </c>
      <c r="C222" s="27">
        <v>860011153</v>
      </c>
      <c r="D222" s="6" t="s">
        <v>306</v>
      </c>
      <c r="E222" s="25">
        <v>15214500</v>
      </c>
      <c r="F222" s="10">
        <v>45910</v>
      </c>
      <c r="G222" s="10">
        <v>45912</v>
      </c>
      <c r="H222" s="2" t="str">
        <f>+NETWORKDAYS(Tabla132[[#This Row],[(F) Fecha Iniciación]],Tabla132[[#This Row],[(F) Fecha De Terminación]])&amp;" DIAS"</f>
        <v>5 DIAS</v>
      </c>
      <c r="I222" s="8"/>
      <c r="K222" s="23"/>
      <c r="L222" s="7">
        <v>15214500</v>
      </c>
      <c r="M222" s="10">
        <v>45918</v>
      </c>
      <c r="N222" s="6"/>
      <c r="O222" s="37">
        <f>+Tabla132[[#This Row],[(D) Valor Pagos Efectuados]]/Tabla132[[#This Row],[(D) Valor Del Contrato]]</f>
        <v>1</v>
      </c>
      <c r="P222" s="34">
        <f>+Tabla132[[#This Row],[(D) Valor Del Contrato]]-Tabla132[[#This Row],[(D) Valor Pagos Efectuados]]</f>
        <v>0</v>
      </c>
    </row>
    <row r="223" spans="1:19" s="2" customFormat="1" ht="60" x14ac:dyDescent="0.25">
      <c r="A223" s="2">
        <v>227</v>
      </c>
      <c r="B223" s="26" t="s">
        <v>92</v>
      </c>
      <c r="C223" s="27">
        <v>1018434332</v>
      </c>
      <c r="D223" s="6" t="s">
        <v>307</v>
      </c>
      <c r="E223" s="25">
        <v>7800000</v>
      </c>
      <c r="F223" s="10">
        <v>45912</v>
      </c>
      <c r="G223" s="10">
        <v>45923</v>
      </c>
      <c r="H223" s="2" t="str">
        <f>+NETWORKDAYS(Tabla132[[#This Row],[(F) Fecha Iniciación]],Tabla132[[#This Row],[(F) Fecha De Terminación]])&amp;" DIAS"</f>
        <v>22 DIAS</v>
      </c>
      <c r="I223" s="8"/>
      <c r="K223" s="23"/>
      <c r="L223" s="7">
        <v>0</v>
      </c>
      <c r="M223" s="10">
        <v>45952</v>
      </c>
      <c r="N223" s="6"/>
      <c r="O223" s="37">
        <f>+Tabla132[[#This Row],[(D) Valor Pagos Efectuados]]/Tabla132[[#This Row],[(D) Valor Del Contrato]]</f>
        <v>0</v>
      </c>
      <c r="P223" s="34">
        <f>+Tabla132[[#This Row],[(D) Valor Del Contrato]]-Tabla132[[#This Row],[(D) Valor Pagos Efectuados]]</f>
        <v>7800000</v>
      </c>
    </row>
    <row r="224" spans="1:19" s="1" customFormat="1" ht="165" x14ac:dyDescent="0.25">
      <c r="A224" s="2">
        <v>228</v>
      </c>
      <c r="B224" s="26" t="s">
        <v>432</v>
      </c>
      <c r="C224" s="27">
        <v>1085307020</v>
      </c>
      <c r="D224" s="6" t="s">
        <v>308</v>
      </c>
      <c r="E224" s="25">
        <v>11083333</v>
      </c>
      <c r="F224" s="10">
        <v>45915</v>
      </c>
      <c r="G224" s="10">
        <v>45917</v>
      </c>
      <c r="H224" s="2" t="str">
        <f>+NETWORKDAYS(Tabla132[[#This Row],[(F) Fecha Iniciación]],Tabla132[[#This Row],[(F) Fecha De Terminación]])&amp;" DIAS"</f>
        <v>68 DIAS</v>
      </c>
      <c r="I224" s="8"/>
      <c r="J224" s="2"/>
      <c r="K224" s="23"/>
      <c r="L224" s="7">
        <v>11080000</v>
      </c>
      <c r="M224" s="10">
        <v>46012</v>
      </c>
      <c r="N224" s="6"/>
      <c r="O224" s="37">
        <f>+Tabla132[[#This Row],[(D) Valor Pagos Efectuados]]/Tabla132[[#This Row],[(D) Valor Del Contrato]]</f>
        <v>0.99969927818644444</v>
      </c>
      <c r="P224" s="34">
        <f>+Tabla132[[#This Row],[(D) Valor Del Contrato]]-Tabla132[[#This Row],[(D) Valor Pagos Efectuados]]</f>
        <v>3333</v>
      </c>
      <c r="Q224" s="2"/>
      <c r="R224" s="2"/>
      <c r="S224" s="2"/>
    </row>
    <row r="225" spans="1:19" s="1" customFormat="1" ht="180" x14ac:dyDescent="0.25">
      <c r="A225" s="9">
        <v>229</v>
      </c>
      <c r="B225" s="26" t="s">
        <v>52</v>
      </c>
      <c r="C225" s="27">
        <v>1085338080</v>
      </c>
      <c r="D225" s="6" t="s">
        <v>309</v>
      </c>
      <c r="E225" s="25">
        <v>11083333</v>
      </c>
      <c r="F225" s="10">
        <v>45915</v>
      </c>
      <c r="G225" s="10">
        <v>45916</v>
      </c>
      <c r="H225" s="2" t="str">
        <f>+NETWORKDAYS(Tabla132[[#This Row],[(F) Fecha Iniciación]],Tabla132[[#This Row],[(F) Fecha De Terminación]])&amp;" DIAS"</f>
        <v>69 DIAS</v>
      </c>
      <c r="I225" s="8"/>
      <c r="J225" s="2"/>
      <c r="K225" s="23"/>
      <c r="L225" s="7">
        <v>11083333</v>
      </c>
      <c r="M225" s="10">
        <v>46011</v>
      </c>
      <c r="N225" s="6"/>
      <c r="O225" s="37">
        <f>+Tabla132[[#This Row],[(D) Valor Pagos Efectuados]]/Tabla132[[#This Row],[(D) Valor Del Contrato]]</f>
        <v>1</v>
      </c>
      <c r="P225" s="34">
        <f>+Tabla132[[#This Row],[(D) Valor Del Contrato]]-Tabla132[[#This Row],[(D) Valor Pagos Efectuados]]</f>
        <v>0</v>
      </c>
      <c r="Q225" s="2"/>
      <c r="R225" s="2"/>
      <c r="S225" s="2"/>
    </row>
    <row r="226" spans="1:19" s="1" customFormat="1" ht="165" x14ac:dyDescent="0.25">
      <c r="A226" s="2">
        <v>230</v>
      </c>
      <c r="B226" s="26" t="s">
        <v>95</v>
      </c>
      <c r="C226" s="27">
        <v>1124860777</v>
      </c>
      <c r="D226" s="6" t="s">
        <v>310</v>
      </c>
      <c r="E226" s="25">
        <v>10766667</v>
      </c>
      <c r="F226" s="10">
        <v>45915</v>
      </c>
      <c r="G226" s="10">
        <v>45916</v>
      </c>
      <c r="H226" s="2" t="str">
        <f>+NETWORKDAYS(Tabla132[[#This Row],[(F) Fecha Iniciación]],Tabla132[[#This Row],[(F) Fecha De Terminación]])&amp;" DIAS"</f>
        <v>69 DIAS</v>
      </c>
      <c r="I226" s="8"/>
      <c r="J226" s="2"/>
      <c r="K226" s="23"/>
      <c r="L226" s="7">
        <v>10766666</v>
      </c>
      <c r="M226" s="10">
        <v>46011</v>
      </c>
      <c r="N226" s="6"/>
      <c r="O226" s="37">
        <f>+Tabla132[[#This Row],[(D) Valor Pagos Efectuados]]/Tabla132[[#This Row],[(D) Valor Del Contrato]]</f>
        <v>0.99999990712074593</v>
      </c>
      <c r="P226" s="34">
        <f>+Tabla132[[#This Row],[(D) Valor Del Contrato]]-Tabla132[[#This Row],[(D) Valor Pagos Efectuados]]</f>
        <v>1</v>
      </c>
      <c r="Q226" s="2"/>
      <c r="R226" s="2"/>
      <c r="S226" s="2"/>
    </row>
    <row r="227" spans="1:19" s="1" customFormat="1" ht="150" x14ac:dyDescent="0.25">
      <c r="A227" s="2">
        <v>231</v>
      </c>
      <c r="B227" s="26" t="s">
        <v>59</v>
      </c>
      <c r="C227" s="27">
        <v>18123671</v>
      </c>
      <c r="D227" s="6" t="s">
        <v>311</v>
      </c>
      <c r="E227" s="25">
        <v>8233333</v>
      </c>
      <c r="F227" s="10">
        <v>45916</v>
      </c>
      <c r="G227" s="10">
        <v>45916</v>
      </c>
      <c r="H227" s="2" t="str">
        <f>+NETWORKDAYS(Tabla132[[#This Row],[(F) Fecha Iniciación]],Tabla132[[#This Row],[(F) Fecha De Terminación]])&amp;" DIAS"</f>
        <v>69 DIAS</v>
      </c>
      <c r="I227" s="8"/>
      <c r="J227" s="2"/>
      <c r="K227" s="23"/>
      <c r="L227" s="7">
        <v>8233333</v>
      </c>
      <c r="M227" s="10">
        <v>46011</v>
      </c>
      <c r="N227" s="6"/>
      <c r="O227" s="37">
        <f>+Tabla132[[#This Row],[(D) Valor Pagos Efectuados]]/Tabla132[[#This Row],[(D) Valor Del Contrato]]</f>
        <v>1</v>
      </c>
      <c r="P227" s="34">
        <f>+Tabla132[[#This Row],[(D) Valor Del Contrato]]-Tabla132[[#This Row],[(D) Valor Pagos Efectuados]]</f>
        <v>0</v>
      </c>
      <c r="Q227" s="2"/>
      <c r="R227" s="2"/>
      <c r="S227" s="2"/>
    </row>
    <row r="228" spans="1:19" s="1" customFormat="1" ht="135" x14ac:dyDescent="0.25">
      <c r="A228" s="9">
        <v>232</v>
      </c>
      <c r="B228" s="26" t="s">
        <v>433</v>
      </c>
      <c r="C228" s="27">
        <v>1124865811</v>
      </c>
      <c r="D228" s="6" t="s">
        <v>312</v>
      </c>
      <c r="E228" s="25">
        <v>10966667</v>
      </c>
      <c r="F228" s="10">
        <v>45916</v>
      </c>
      <c r="G228" s="10">
        <v>45916</v>
      </c>
      <c r="H228" s="2" t="str">
        <f>+NETWORKDAYS(Tabla132[[#This Row],[(F) Fecha Iniciación]],Tabla132[[#This Row],[(F) Fecha De Terminación]])&amp;" DIAS"</f>
        <v>69 DIAS</v>
      </c>
      <c r="I228" s="8"/>
      <c r="J228" s="2"/>
      <c r="K228" s="23"/>
      <c r="L228" s="7">
        <v>10966667</v>
      </c>
      <c r="M228" s="10">
        <v>46010</v>
      </c>
      <c r="N228" s="2"/>
      <c r="O228" s="37">
        <f>+Tabla132[[#This Row],[(D) Valor Pagos Efectuados]]/Tabla132[[#This Row],[(D) Valor Del Contrato]]</f>
        <v>1</v>
      </c>
      <c r="P228" s="34">
        <f>+Tabla132[[#This Row],[(D) Valor Del Contrato]]-Tabla132[[#This Row],[(D) Valor Pagos Efectuados]]</f>
        <v>0</v>
      </c>
      <c r="Q228" s="2"/>
      <c r="R228" s="2"/>
      <c r="S228" s="2"/>
    </row>
    <row r="229" spans="1:19" x14ac:dyDescent="0.25">
      <c r="A229" s="2">
        <v>233</v>
      </c>
      <c r="B229" s="26" t="s">
        <v>371</v>
      </c>
      <c r="C229" s="27">
        <v>1124858551</v>
      </c>
      <c r="D229" s="4" t="s">
        <v>313</v>
      </c>
      <c r="E229" s="25">
        <v>7206667</v>
      </c>
      <c r="F229" s="10">
        <v>45916</v>
      </c>
      <c r="G229" s="10">
        <v>45917</v>
      </c>
      <c r="H229" s="2" t="str">
        <f>+NETWORKDAYS(Tabla132[[#This Row],[(F) Fecha Iniciación]],Tabla132[[#This Row],[(F) Fecha De Terminación]])&amp;" DIAS"</f>
        <v>68 DIAS</v>
      </c>
      <c r="I229" s="13"/>
      <c r="K229" s="24"/>
      <c r="L229" s="14">
        <v>7206667</v>
      </c>
      <c r="M229" s="20">
        <v>46011</v>
      </c>
      <c r="N229" s="6"/>
      <c r="O229" s="37">
        <f>+Tabla132[[#This Row],[(D) Valor Pagos Efectuados]]/Tabla132[[#This Row],[(D) Valor Del Contrato]]</f>
        <v>1</v>
      </c>
      <c r="P229" s="34">
        <f>+Tabla132[[#This Row],[(D) Valor Del Contrato]]-Tabla132[[#This Row],[(D) Valor Pagos Efectuados]]</f>
        <v>0</v>
      </c>
    </row>
    <row r="230" spans="1:19" s="1" customFormat="1" ht="150" x14ac:dyDescent="0.25">
      <c r="A230" s="2">
        <v>234</v>
      </c>
      <c r="B230" s="26" t="s">
        <v>58</v>
      </c>
      <c r="C230" s="27">
        <v>1124862664</v>
      </c>
      <c r="D230" s="6" t="s">
        <v>314</v>
      </c>
      <c r="E230" s="25">
        <v>10653333</v>
      </c>
      <c r="F230" s="10">
        <v>45916</v>
      </c>
      <c r="G230" s="10">
        <v>45916</v>
      </c>
      <c r="H230" s="2" t="str">
        <f>+NETWORKDAYS(Tabla132[[#This Row],[(F) Fecha Iniciación]],Tabla132[[#This Row],[(F) Fecha De Terminación]])&amp;" DIAS"</f>
        <v>69 DIAS</v>
      </c>
      <c r="I230" s="8"/>
      <c r="J230" s="2"/>
      <c r="K230" s="23"/>
      <c r="L230" s="7">
        <v>10653333</v>
      </c>
      <c r="M230" s="10">
        <v>46010</v>
      </c>
      <c r="N230" s="2"/>
      <c r="O230" s="37">
        <f>+Tabla132[[#This Row],[(D) Valor Pagos Efectuados]]/Tabla132[[#This Row],[(D) Valor Del Contrato]]</f>
        <v>1</v>
      </c>
      <c r="P230" s="34">
        <f>+Tabla132[[#This Row],[(D) Valor Del Contrato]]-Tabla132[[#This Row],[(D) Valor Pagos Efectuados]]</f>
        <v>0</v>
      </c>
      <c r="Q230" s="2"/>
      <c r="R230" s="2"/>
      <c r="S230" s="2"/>
    </row>
    <row r="231" spans="1:19" s="1" customFormat="1" ht="135" x14ac:dyDescent="0.25">
      <c r="A231" s="9">
        <v>235</v>
      </c>
      <c r="B231" s="26" t="s">
        <v>70</v>
      </c>
      <c r="C231" s="27">
        <v>1122784253</v>
      </c>
      <c r="D231" s="6" t="s">
        <v>315</v>
      </c>
      <c r="E231" s="25">
        <v>7206667</v>
      </c>
      <c r="F231" s="10">
        <v>45916</v>
      </c>
      <c r="G231" s="10">
        <v>45917</v>
      </c>
      <c r="H231" s="2" t="str">
        <f>+NETWORKDAYS(Tabla132[[#This Row],[(F) Fecha Iniciación]],Tabla132[[#This Row],[(F) Fecha De Terminación]])&amp;" DIAS"</f>
        <v>68 DIAS</v>
      </c>
      <c r="I231" s="8"/>
      <c r="J231" s="2"/>
      <c r="K231" s="23"/>
      <c r="L231" s="7">
        <v>7206667</v>
      </c>
      <c r="M231" s="10">
        <v>46011</v>
      </c>
      <c r="N231" s="2"/>
      <c r="O231" s="37">
        <f>+Tabla132[[#This Row],[(D) Valor Pagos Efectuados]]/Tabla132[[#This Row],[(D) Valor Del Contrato]]</f>
        <v>1</v>
      </c>
      <c r="P231" s="34">
        <f>+Tabla132[[#This Row],[(D) Valor Del Contrato]]-Tabla132[[#This Row],[(D) Valor Pagos Efectuados]]</f>
        <v>0</v>
      </c>
      <c r="Q231" s="2"/>
      <c r="R231" s="2"/>
      <c r="S231" s="2"/>
    </row>
    <row r="232" spans="1:19" s="1" customFormat="1" ht="120" x14ac:dyDescent="0.25">
      <c r="A232" s="2">
        <v>236</v>
      </c>
      <c r="B232" s="26" t="s">
        <v>60</v>
      </c>
      <c r="C232" s="27">
        <v>1059901527</v>
      </c>
      <c r="D232" s="6" t="s">
        <v>316</v>
      </c>
      <c r="E232" s="25">
        <v>10653333</v>
      </c>
      <c r="F232" s="10">
        <v>45916</v>
      </c>
      <c r="G232" s="10">
        <v>45916</v>
      </c>
      <c r="H232" s="2" t="str">
        <f>+NETWORKDAYS(Tabla132[[#This Row],[(F) Fecha Iniciación]],Tabla132[[#This Row],[(F) Fecha De Terminación]])&amp;" DIAS"</f>
        <v>69 DIAS</v>
      </c>
      <c r="I232" s="8"/>
      <c r="J232" s="2"/>
      <c r="K232" s="23"/>
      <c r="L232" s="7">
        <v>10653333</v>
      </c>
      <c r="M232" s="10">
        <v>46010</v>
      </c>
      <c r="N232" s="6"/>
      <c r="O232" s="37">
        <f>+Tabla132[[#This Row],[(D) Valor Pagos Efectuados]]/Tabla132[[#This Row],[(D) Valor Del Contrato]]</f>
        <v>1</v>
      </c>
      <c r="P232" s="34">
        <f>+Tabla132[[#This Row],[(D) Valor Del Contrato]]-Tabla132[[#This Row],[(D) Valor Pagos Efectuados]]</f>
        <v>0</v>
      </c>
      <c r="Q232" s="2"/>
      <c r="R232" s="2"/>
      <c r="S232" s="2"/>
    </row>
    <row r="233" spans="1:19" s="1" customFormat="1" ht="180" x14ac:dyDescent="0.25">
      <c r="A233" s="2">
        <v>237</v>
      </c>
      <c r="B233" s="26" t="s">
        <v>441</v>
      </c>
      <c r="C233" s="27">
        <v>41182734</v>
      </c>
      <c r="D233" s="6" t="s">
        <v>317</v>
      </c>
      <c r="E233" s="25">
        <v>10966667</v>
      </c>
      <c r="F233" s="10">
        <v>45916</v>
      </c>
      <c r="G233" s="10">
        <v>45916</v>
      </c>
      <c r="H233" s="2" t="str">
        <f>+NETWORKDAYS(Tabla132[[#This Row],[(F) Fecha Iniciación]],Tabla132[[#This Row],[(F) Fecha De Terminación]])&amp;" DIAS"</f>
        <v>69 DIAS</v>
      </c>
      <c r="I233" s="8"/>
      <c r="J233" s="2"/>
      <c r="K233" s="23"/>
      <c r="L233" s="7">
        <v>10966667</v>
      </c>
      <c r="M233" s="10">
        <v>46010</v>
      </c>
      <c r="N233" s="6"/>
      <c r="O233" s="37">
        <f>+Tabla132[[#This Row],[(D) Valor Pagos Efectuados]]/Tabla132[[#This Row],[(D) Valor Del Contrato]]</f>
        <v>1</v>
      </c>
      <c r="P233" s="34">
        <f>+Tabla132[[#This Row],[(D) Valor Del Contrato]]-Tabla132[[#This Row],[(D) Valor Pagos Efectuados]]</f>
        <v>0</v>
      </c>
      <c r="Q233" s="2"/>
      <c r="R233" s="2"/>
      <c r="S233" s="2"/>
    </row>
    <row r="234" spans="1:19" s="1" customFormat="1" ht="135" x14ac:dyDescent="0.25">
      <c r="A234" s="9">
        <v>238</v>
      </c>
      <c r="B234" s="26" t="s">
        <v>465</v>
      </c>
      <c r="C234" s="27">
        <v>18130412</v>
      </c>
      <c r="D234" s="6" t="s">
        <v>318</v>
      </c>
      <c r="E234" s="25">
        <v>10653333</v>
      </c>
      <c r="F234" s="10">
        <v>45916</v>
      </c>
      <c r="G234" s="10">
        <v>45916</v>
      </c>
      <c r="H234" s="2" t="str">
        <f>+NETWORKDAYS(Tabla132[[#This Row],[(F) Fecha Iniciación]],Tabla132[[#This Row],[(F) Fecha De Terminación]])&amp;" DIAS"</f>
        <v>69 DIAS</v>
      </c>
      <c r="I234" s="8"/>
      <c r="J234" s="2"/>
      <c r="K234" s="23"/>
      <c r="L234" s="7">
        <v>10653333</v>
      </c>
      <c r="M234" s="10">
        <v>46010</v>
      </c>
      <c r="N234" s="6"/>
      <c r="O234" s="37">
        <f>+Tabla132[[#This Row],[(D) Valor Pagos Efectuados]]/Tabla132[[#This Row],[(D) Valor Del Contrato]]</f>
        <v>1</v>
      </c>
      <c r="P234" s="34">
        <f>+Tabla132[[#This Row],[(D) Valor Del Contrato]]-Tabla132[[#This Row],[(D) Valor Pagos Efectuados]]</f>
        <v>0</v>
      </c>
      <c r="Q234" s="2"/>
      <c r="R234" s="2"/>
      <c r="S234" s="2"/>
    </row>
    <row r="235" spans="1:19" s="1" customFormat="1" ht="135" x14ac:dyDescent="0.25">
      <c r="A235" s="2">
        <v>239</v>
      </c>
      <c r="B235" s="26" t="s">
        <v>431</v>
      </c>
      <c r="C235" s="27">
        <v>97471190</v>
      </c>
      <c r="D235" s="17" t="s">
        <v>319</v>
      </c>
      <c r="E235" s="25">
        <v>8146667</v>
      </c>
      <c r="F235" s="10">
        <v>45916</v>
      </c>
      <c r="G235" s="10">
        <v>45916</v>
      </c>
      <c r="H235" s="2" t="str">
        <f>+NETWORKDAYS(Tabla132[[#This Row],[(F) Fecha Iniciación]],Tabla132[[#This Row],[(F) Fecha De Terminación]])&amp;" DIAS"</f>
        <v>69 DIAS</v>
      </c>
      <c r="I235" s="16"/>
      <c r="J235" s="5"/>
      <c r="K235" s="22"/>
      <c r="L235" s="15">
        <v>8146667</v>
      </c>
      <c r="M235" s="18">
        <v>46010</v>
      </c>
      <c r="N235" s="5"/>
      <c r="O235" s="37">
        <f>+Tabla132[[#This Row],[(D) Valor Pagos Efectuados]]/Tabla132[[#This Row],[(D) Valor Del Contrato]]</f>
        <v>1</v>
      </c>
      <c r="P235" s="34">
        <f>+Tabla132[[#This Row],[(D) Valor Del Contrato]]-Tabla132[[#This Row],[(D) Valor Pagos Efectuados]]</f>
        <v>0</v>
      </c>
      <c r="Q235" s="2"/>
      <c r="R235" s="2"/>
      <c r="S235" s="2"/>
    </row>
    <row r="236" spans="1:19" s="1" customFormat="1" ht="60" x14ac:dyDescent="0.25">
      <c r="A236" s="2">
        <v>240</v>
      </c>
      <c r="B236" s="26" t="s">
        <v>32</v>
      </c>
      <c r="C236" s="27" t="s">
        <v>18</v>
      </c>
      <c r="D236" s="17" t="s">
        <v>320</v>
      </c>
      <c r="E236" s="25">
        <v>12000000</v>
      </c>
      <c r="F236" s="10">
        <v>45916</v>
      </c>
      <c r="G236" s="10">
        <v>45917</v>
      </c>
      <c r="H236" s="2" t="str">
        <f>+NETWORKDAYS(Tabla132[[#This Row],[(F) Fecha Iniciación]],Tabla132[[#This Row],[(F) Fecha De Terminación]])&amp;" DIAS"</f>
        <v>65 DIAS</v>
      </c>
      <c r="I236" s="16"/>
      <c r="J236" s="5"/>
      <c r="K236" s="22"/>
      <c r="L236" s="15">
        <v>12000000</v>
      </c>
      <c r="M236" s="18">
        <v>46007</v>
      </c>
      <c r="N236" s="5"/>
      <c r="O236" s="37">
        <f>+Tabla132[[#This Row],[(D) Valor Pagos Efectuados]]/Tabla132[[#This Row],[(D) Valor Del Contrato]]</f>
        <v>1</v>
      </c>
      <c r="P236" s="34">
        <f>+Tabla132[[#This Row],[(D) Valor Del Contrato]]-Tabla132[[#This Row],[(D) Valor Pagos Efectuados]]</f>
        <v>0</v>
      </c>
      <c r="Q236" s="2"/>
      <c r="R236" s="2"/>
      <c r="S236" s="2"/>
    </row>
    <row r="237" spans="1:19" s="2" customFormat="1" ht="60" x14ac:dyDescent="0.25">
      <c r="A237" s="9">
        <v>241</v>
      </c>
      <c r="B237" s="26" t="s">
        <v>487</v>
      </c>
      <c r="C237" s="27" t="s">
        <v>87</v>
      </c>
      <c r="D237" s="17" t="s">
        <v>321</v>
      </c>
      <c r="E237" s="25">
        <v>3640000</v>
      </c>
      <c r="F237" s="10">
        <v>45917</v>
      </c>
      <c r="G237" s="10">
        <v>45931</v>
      </c>
      <c r="H237" s="2" t="str">
        <f>+NETWORKDAYS(Tabla132[[#This Row],[(F) Fecha Iniciación]],Tabla132[[#This Row],[(F) Fecha De Terminación]])&amp;" DIAS"</f>
        <v>22 DIAS</v>
      </c>
      <c r="I237" s="16"/>
      <c r="J237" s="5"/>
      <c r="K237" s="22"/>
      <c r="L237" s="15">
        <v>0</v>
      </c>
      <c r="M237" s="18">
        <v>45960</v>
      </c>
      <c r="N237" s="5"/>
      <c r="O237" s="37">
        <f>+Tabla132[[#This Row],[(D) Valor Pagos Efectuados]]/Tabla132[[#This Row],[(D) Valor Del Contrato]]</f>
        <v>0</v>
      </c>
      <c r="P237" s="34">
        <f>+Tabla132[[#This Row],[(D) Valor Del Contrato]]-Tabla132[[#This Row],[(D) Valor Pagos Efectuados]]</f>
        <v>3640000</v>
      </c>
    </row>
    <row r="238" spans="1:19" s="1" customFormat="1" ht="135" x14ac:dyDescent="0.25">
      <c r="A238" s="2">
        <v>242</v>
      </c>
      <c r="B238" s="26" t="s">
        <v>442</v>
      </c>
      <c r="C238" s="27">
        <v>1124863781</v>
      </c>
      <c r="D238" s="17" t="s">
        <v>322</v>
      </c>
      <c r="E238" s="25">
        <v>10426667</v>
      </c>
      <c r="F238" s="10">
        <v>45918</v>
      </c>
      <c r="G238" s="10">
        <v>45926</v>
      </c>
      <c r="H238" s="2" t="str">
        <f>+NETWORKDAYS(Tabla132[[#This Row],[(F) Fecha Iniciación]],Tabla132[[#This Row],[(F) Fecha De Terminación]])&amp;" DIAS"</f>
        <v>66 DIAS</v>
      </c>
      <c r="I238" s="16"/>
      <c r="J238" s="5"/>
      <c r="K238" s="22"/>
      <c r="L238" s="15">
        <v>10426667</v>
      </c>
      <c r="M238" s="18">
        <v>46018</v>
      </c>
      <c r="N238" s="5"/>
      <c r="O238" s="37">
        <f>+Tabla132[[#This Row],[(D) Valor Pagos Efectuados]]/Tabla132[[#This Row],[(D) Valor Del Contrato]]</f>
        <v>1</v>
      </c>
      <c r="P238" s="34">
        <f>+Tabla132[[#This Row],[(D) Valor Del Contrato]]-Tabla132[[#This Row],[(D) Valor Pagos Efectuados]]</f>
        <v>0</v>
      </c>
      <c r="Q238" s="2"/>
      <c r="R238" s="2"/>
      <c r="S238" s="2"/>
    </row>
    <row r="239" spans="1:19" s="2" customFormat="1" ht="75" x14ac:dyDescent="0.25">
      <c r="A239" s="2">
        <v>243</v>
      </c>
      <c r="B239" s="26" t="s">
        <v>488</v>
      </c>
      <c r="C239" s="19" t="s">
        <v>502</v>
      </c>
      <c r="D239" s="17" t="s">
        <v>323</v>
      </c>
      <c r="E239" s="25">
        <v>174405000</v>
      </c>
      <c r="F239" s="10">
        <v>45925</v>
      </c>
      <c r="G239" s="10">
        <v>45929</v>
      </c>
      <c r="H239" s="2" t="str">
        <f>+NETWORKDAYS(Tabla132[[#This Row],[(F) Fecha Iniciación]],Tabla132[[#This Row],[(F) Fecha De Terminación]])&amp;" DIAS"</f>
        <v>45 DIAS</v>
      </c>
      <c r="I239" s="16"/>
      <c r="J239" s="5"/>
      <c r="K239" s="22"/>
      <c r="L239" s="15">
        <v>174405000</v>
      </c>
      <c r="M239" s="18">
        <v>45989</v>
      </c>
      <c r="N239" s="5"/>
      <c r="O239" s="37">
        <f>+Tabla132[[#This Row],[(D) Valor Pagos Efectuados]]/Tabla132[[#This Row],[(D) Valor Del Contrato]]</f>
        <v>1</v>
      </c>
      <c r="P239" s="34">
        <f>+Tabla132[[#This Row],[(D) Valor Del Contrato]]-Tabla132[[#This Row],[(D) Valor Pagos Efectuados]]</f>
        <v>0</v>
      </c>
    </row>
    <row r="240" spans="1:19" ht="105" x14ac:dyDescent="0.25">
      <c r="A240" s="9">
        <v>244</v>
      </c>
      <c r="B240" s="26" t="s">
        <v>443</v>
      </c>
      <c r="C240" s="27">
        <v>1006908447</v>
      </c>
      <c r="D240" s="17" t="s">
        <v>324</v>
      </c>
      <c r="E240" s="25">
        <v>6090000</v>
      </c>
      <c r="F240" s="10">
        <v>45924</v>
      </c>
      <c r="G240" s="10">
        <v>45924</v>
      </c>
      <c r="H240" s="2" t="str">
        <f>+NETWORKDAYS(Tabla132[[#This Row],[(F) Fecha Iniciación]],Tabla132[[#This Row],[(F) Fecha De Terminación]])&amp;" DIAS"</f>
        <v>63 DIAS</v>
      </c>
      <c r="I240" s="16"/>
      <c r="J240" s="5"/>
      <c r="K240" s="22"/>
      <c r="L240" s="15">
        <v>6090000</v>
      </c>
      <c r="M240" s="18">
        <v>46011</v>
      </c>
      <c r="N240" s="5"/>
      <c r="O240" s="37">
        <f>+Tabla132[[#This Row],[(D) Valor Pagos Efectuados]]/Tabla132[[#This Row],[(D) Valor Del Contrato]]</f>
        <v>1</v>
      </c>
      <c r="P240" s="34">
        <f>+Tabla132[[#This Row],[(D) Valor Del Contrato]]-Tabla132[[#This Row],[(D) Valor Pagos Efectuados]]</f>
        <v>0</v>
      </c>
    </row>
    <row r="241" spans="1:19" s="1" customFormat="1" ht="150" x14ac:dyDescent="0.25">
      <c r="A241" s="2">
        <v>245</v>
      </c>
      <c r="B241" s="26" t="s">
        <v>444</v>
      </c>
      <c r="C241" s="27">
        <v>1018504695</v>
      </c>
      <c r="D241" s="17" t="s">
        <v>325</v>
      </c>
      <c r="E241" s="25">
        <v>9860000</v>
      </c>
      <c r="F241" s="10">
        <v>45923</v>
      </c>
      <c r="G241" s="10">
        <v>45925</v>
      </c>
      <c r="H241" s="2" t="str">
        <f>+NETWORKDAYS(Tabla132[[#This Row],[(F) Fecha Iniciación]],Tabla132[[#This Row],[(F) Fecha De Terminación]])&amp;" DIAS"</f>
        <v>62 DIAS</v>
      </c>
      <c r="I241" s="16"/>
      <c r="J241" s="5"/>
      <c r="K241" s="22"/>
      <c r="L241" s="15">
        <v>9860000</v>
      </c>
      <c r="M241" s="18">
        <v>46012</v>
      </c>
      <c r="N241" s="5"/>
      <c r="O241" s="37">
        <f>+Tabla132[[#This Row],[(D) Valor Pagos Efectuados]]/Tabla132[[#This Row],[(D) Valor Del Contrato]]</f>
        <v>1</v>
      </c>
      <c r="P241" s="34">
        <f>+Tabla132[[#This Row],[(D) Valor Del Contrato]]-Tabla132[[#This Row],[(D) Valor Pagos Efectuados]]</f>
        <v>0</v>
      </c>
      <c r="Q241" s="2"/>
      <c r="R241" s="2"/>
      <c r="S241" s="2"/>
    </row>
    <row r="242" spans="1:19" s="1" customFormat="1" ht="150" x14ac:dyDescent="0.25">
      <c r="A242" s="2">
        <v>246</v>
      </c>
      <c r="B242" s="26" t="s">
        <v>445</v>
      </c>
      <c r="C242" s="27">
        <v>1006946793</v>
      </c>
      <c r="D242" s="17" t="s">
        <v>326</v>
      </c>
      <c r="E242" s="25">
        <v>9633333</v>
      </c>
      <c r="F242" s="10">
        <v>45925</v>
      </c>
      <c r="G242" s="10">
        <v>45926</v>
      </c>
      <c r="H242" s="2" t="str">
        <f>+NETWORKDAYS(Tabla132[[#This Row],[(F) Fecha Iniciación]],Tabla132[[#This Row],[(F) Fecha De Terminación]])&amp;" DIAS"</f>
        <v>61 DIAS</v>
      </c>
      <c r="I242" s="16"/>
      <c r="J242" s="5"/>
      <c r="K242" s="22"/>
      <c r="L242" s="15">
        <v>9633333</v>
      </c>
      <c r="M242" s="18">
        <v>46011</v>
      </c>
      <c r="N242" s="5"/>
      <c r="O242" s="37">
        <f>+Tabla132[[#This Row],[(D) Valor Pagos Efectuados]]/Tabla132[[#This Row],[(D) Valor Del Contrato]]</f>
        <v>1</v>
      </c>
      <c r="P242" s="34">
        <f>+Tabla132[[#This Row],[(D) Valor Del Contrato]]-Tabla132[[#This Row],[(D) Valor Pagos Efectuados]]</f>
        <v>0</v>
      </c>
      <c r="Q242" s="2"/>
      <c r="R242" s="2"/>
      <c r="S242" s="2"/>
    </row>
    <row r="243" spans="1:19" s="1" customFormat="1" ht="165" x14ac:dyDescent="0.25">
      <c r="A243" s="9">
        <v>247</v>
      </c>
      <c r="B243" s="26" t="s">
        <v>446</v>
      </c>
      <c r="C243" s="27">
        <v>1124856517</v>
      </c>
      <c r="D243" s="17" t="s">
        <v>327</v>
      </c>
      <c r="E243" s="25">
        <v>9633333</v>
      </c>
      <c r="F243" s="10">
        <v>45925</v>
      </c>
      <c r="G243" s="10">
        <v>45925</v>
      </c>
      <c r="H243" s="2" t="str">
        <f>+NETWORKDAYS(Tabla132[[#This Row],[(F) Fecha Iniciación]],Tabla132[[#This Row],[(F) Fecha De Terminación]])&amp;" DIAS"</f>
        <v>62 DIAS</v>
      </c>
      <c r="I243" s="16"/>
      <c r="J243" s="5"/>
      <c r="K243" s="22"/>
      <c r="L243" s="15">
        <v>9633333</v>
      </c>
      <c r="M243" s="18">
        <v>46010</v>
      </c>
      <c r="N243" s="5"/>
      <c r="O243" s="37">
        <f>+Tabla132[[#This Row],[(D) Valor Pagos Efectuados]]/Tabla132[[#This Row],[(D) Valor Del Contrato]]</f>
        <v>1</v>
      </c>
      <c r="P243" s="34">
        <f>+Tabla132[[#This Row],[(D) Valor Del Contrato]]-Tabla132[[#This Row],[(D) Valor Pagos Efectuados]]</f>
        <v>0</v>
      </c>
      <c r="Q243" s="2"/>
      <c r="R243" s="2"/>
      <c r="S243" s="2"/>
    </row>
    <row r="244" spans="1:19" s="2" customFormat="1" ht="60" x14ac:dyDescent="0.25">
      <c r="A244" s="2">
        <v>248</v>
      </c>
      <c r="B244" s="26" t="s">
        <v>92</v>
      </c>
      <c r="C244" s="27" t="s">
        <v>499</v>
      </c>
      <c r="D244" s="17" t="s">
        <v>328</v>
      </c>
      <c r="E244" s="25">
        <v>39316500</v>
      </c>
      <c r="F244" s="10">
        <v>45932</v>
      </c>
      <c r="G244" s="10">
        <v>45937</v>
      </c>
      <c r="H244" s="2" t="str">
        <f>+NETWORKDAYS(Tabla132[[#This Row],[(F) Fecha Iniciación]],Tabla132[[#This Row],[(F) Fecha De Terminación]])&amp;" DIAS"</f>
        <v>14 DIAS</v>
      </c>
      <c r="I244" s="16"/>
      <c r="J244" s="5"/>
      <c r="K244" s="22"/>
      <c r="L244" s="15">
        <v>39316500</v>
      </c>
      <c r="M244" s="18">
        <v>45956</v>
      </c>
      <c r="N244" s="5"/>
      <c r="O244" s="37">
        <f>+Tabla132[[#This Row],[(D) Valor Pagos Efectuados]]/Tabla132[[#This Row],[(D) Valor Del Contrato]]</f>
        <v>1</v>
      </c>
      <c r="P244" s="34">
        <f>+Tabla132[[#This Row],[(D) Valor Del Contrato]]-Tabla132[[#This Row],[(D) Valor Pagos Efectuados]]</f>
        <v>0</v>
      </c>
    </row>
    <row r="245" spans="1:19" s="1" customFormat="1" ht="75" x14ac:dyDescent="0.25">
      <c r="A245" s="2">
        <v>249</v>
      </c>
      <c r="B245" s="26" t="s">
        <v>447</v>
      </c>
      <c r="C245" s="27">
        <v>1123328038</v>
      </c>
      <c r="D245" s="17" t="s">
        <v>329</v>
      </c>
      <c r="E245" s="25">
        <v>9130000</v>
      </c>
      <c r="F245" s="10">
        <v>45931</v>
      </c>
      <c r="G245" s="10">
        <v>45931</v>
      </c>
      <c r="H245" s="2" t="str">
        <f>+NETWORKDAYS(Tabla132[[#This Row],[(F) Fecha Iniciación]],Tabla132[[#This Row],[(F) Fecha De Terminación]])&amp;" DIAS"</f>
        <v>60 DIAS</v>
      </c>
      <c r="I245" s="16"/>
      <c r="J245" s="5"/>
      <c r="K245" s="22"/>
      <c r="L245" s="15">
        <v>0</v>
      </c>
      <c r="M245" s="18">
        <v>46014</v>
      </c>
      <c r="N245" s="5"/>
      <c r="O245" s="37">
        <f>+Tabla132[[#This Row],[(D) Valor Pagos Efectuados]]/Tabla132[[#This Row],[(D) Valor Del Contrato]]</f>
        <v>0</v>
      </c>
      <c r="P245" s="34">
        <f>+Tabla132[[#This Row],[(D) Valor Del Contrato]]-Tabla132[[#This Row],[(D) Valor Pagos Efectuados]]</f>
        <v>9130000</v>
      </c>
      <c r="Q245" s="2"/>
      <c r="R245" s="2"/>
      <c r="S245" s="2"/>
    </row>
    <row r="246" spans="1:19" s="2" customFormat="1" ht="60" x14ac:dyDescent="0.25">
      <c r="A246" s="9">
        <v>250</v>
      </c>
      <c r="B246" s="26" t="s">
        <v>503</v>
      </c>
      <c r="C246" s="27" t="s">
        <v>87</v>
      </c>
      <c r="D246" s="17" t="s">
        <v>330</v>
      </c>
      <c r="E246" s="25">
        <v>59957017</v>
      </c>
      <c r="F246" s="10">
        <v>45936</v>
      </c>
      <c r="G246" s="10">
        <v>45946</v>
      </c>
      <c r="H246" s="2" t="str">
        <f>+NETWORKDAYS(Tabla132[[#This Row],[(F) Fecha Iniciación]],Tabla132[[#This Row],[(F) Fecha De Terminación]])&amp;" DIAS"</f>
        <v>49 DIAS</v>
      </c>
      <c r="I246" s="16">
        <v>46006</v>
      </c>
      <c r="J246" s="2" t="s">
        <v>504</v>
      </c>
      <c r="K246" s="22"/>
      <c r="L246" s="15">
        <v>0</v>
      </c>
      <c r="M246" s="18">
        <v>46014</v>
      </c>
      <c r="N246" s="5"/>
      <c r="O246" s="37">
        <f>+Tabla132[[#This Row],[(D) Valor Pagos Efectuados]]/Tabla132[[#This Row],[(D) Valor Del Contrato]]</f>
        <v>0</v>
      </c>
      <c r="P246" s="34">
        <f>+Tabla132[[#This Row],[(D) Valor Del Contrato]]-Tabla132[[#This Row],[(D) Valor Pagos Efectuados]]</f>
        <v>59957017</v>
      </c>
    </row>
    <row r="247" spans="1:19" s="1" customFormat="1" ht="45.75" customHeight="1" x14ac:dyDescent="0.25">
      <c r="A247" s="2">
        <v>251</v>
      </c>
      <c r="B247" s="26" t="s">
        <v>448</v>
      </c>
      <c r="C247" s="27">
        <v>69007275</v>
      </c>
      <c r="D247" s="17" t="s">
        <v>331</v>
      </c>
      <c r="E247" s="25">
        <v>8516667</v>
      </c>
      <c r="F247" s="10">
        <v>45937</v>
      </c>
      <c r="G247" s="10">
        <v>45945</v>
      </c>
      <c r="H247" s="2" t="str">
        <f>+NETWORKDAYS(Tabla132[[#This Row],[(F) Fecha Iniciación]],Tabla132[[#This Row],[(F) Fecha De Terminación]])&amp;" DIAS"</f>
        <v>53 DIAS</v>
      </c>
      <c r="I247" s="16"/>
      <c r="J247" s="5"/>
      <c r="K247" s="22"/>
      <c r="L247" s="15">
        <v>0</v>
      </c>
      <c r="M247" s="18">
        <v>46018</v>
      </c>
      <c r="N247" s="18">
        <v>45937</v>
      </c>
      <c r="O247" s="37">
        <f>+Tabla132[[#This Row],[(D) Valor Pagos Efectuados]]/Tabla132[[#This Row],[(D) Valor Del Contrato]]</f>
        <v>0</v>
      </c>
      <c r="P247" s="34">
        <f>+Tabla132[[#This Row],[(D) Valor Del Contrato]]-Tabla132[[#This Row],[(D) Valor Pagos Efectuados]]</f>
        <v>8516667</v>
      </c>
      <c r="Q247" s="2"/>
      <c r="R247" s="2"/>
      <c r="S247" s="2"/>
    </row>
    <row r="248" spans="1:19" s="1" customFormat="1" ht="180" x14ac:dyDescent="0.25">
      <c r="A248" s="2">
        <v>252</v>
      </c>
      <c r="B248" s="26" t="s">
        <v>449</v>
      </c>
      <c r="C248" s="27">
        <v>1124855705</v>
      </c>
      <c r="D248" s="17" t="s">
        <v>332</v>
      </c>
      <c r="E248" s="25">
        <v>8273333</v>
      </c>
      <c r="F248" s="10">
        <v>45937</v>
      </c>
      <c r="G248" s="10">
        <v>45938</v>
      </c>
      <c r="H248" s="2" t="str">
        <f>+NETWORKDAYS(Tabla132[[#This Row],[(F) Fecha Iniciación]],Tabla132[[#This Row],[(F) Fecha De Terminación]])&amp;" DIAS"</f>
        <v>53 DIAS</v>
      </c>
      <c r="I248" s="16"/>
      <c r="J248" s="5"/>
      <c r="K248" s="22"/>
      <c r="L248" s="15">
        <v>8273333</v>
      </c>
      <c r="M248" s="18">
        <v>46011</v>
      </c>
      <c r="N248" s="5"/>
      <c r="O248" s="37">
        <f>+Tabla132[[#This Row],[(D) Valor Pagos Efectuados]]/Tabla132[[#This Row],[(D) Valor Del Contrato]]</f>
        <v>1</v>
      </c>
      <c r="P248" s="34">
        <f>+Tabla132[[#This Row],[(D) Valor Del Contrato]]-Tabla132[[#This Row],[(D) Valor Pagos Efectuados]]</f>
        <v>0</v>
      </c>
      <c r="Q248" s="2"/>
      <c r="R248" s="2"/>
      <c r="S248" s="2"/>
    </row>
    <row r="249" spans="1:19" s="1" customFormat="1" ht="120" x14ac:dyDescent="0.25">
      <c r="A249" s="9">
        <v>253</v>
      </c>
      <c r="B249" s="26" t="s">
        <v>450</v>
      </c>
      <c r="C249" s="27">
        <v>43972014</v>
      </c>
      <c r="D249" s="17" t="s">
        <v>333</v>
      </c>
      <c r="E249" s="25">
        <v>8800000</v>
      </c>
      <c r="F249" s="10">
        <v>45944</v>
      </c>
      <c r="G249" s="10">
        <v>45946</v>
      </c>
      <c r="H249" s="2" t="str">
        <f>+NETWORKDAYS(Tabla132[[#This Row],[(F) Fecha Iniciación]],Tabla132[[#This Row],[(F) Fecha De Terminación]])&amp;" DIAS"</f>
        <v>47 DIAS</v>
      </c>
      <c r="I249" s="16"/>
      <c r="J249" s="5"/>
      <c r="K249" s="22"/>
      <c r="L249" s="15">
        <v>8800000</v>
      </c>
      <c r="M249" s="18">
        <v>46012</v>
      </c>
      <c r="N249" s="5"/>
      <c r="O249" s="37">
        <f>+Tabla132[[#This Row],[(D) Valor Pagos Efectuados]]/Tabla132[[#This Row],[(D) Valor Del Contrato]]</f>
        <v>1</v>
      </c>
      <c r="P249" s="34">
        <f>+Tabla132[[#This Row],[(D) Valor Del Contrato]]-Tabla132[[#This Row],[(D) Valor Pagos Efectuados]]</f>
        <v>0</v>
      </c>
      <c r="Q249" s="2"/>
      <c r="R249" s="2"/>
      <c r="S249" s="2"/>
    </row>
    <row r="250" spans="1:19" ht="131.25" customHeight="1" x14ac:dyDescent="0.25">
      <c r="A250" s="2">
        <v>254</v>
      </c>
      <c r="B250" s="26" t="s">
        <v>451</v>
      </c>
      <c r="C250" s="27">
        <v>1124854923</v>
      </c>
      <c r="D250" s="17" t="s">
        <v>334</v>
      </c>
      <c r="E250" s="25">
        <v>6600000</v>
      </c>
      <c r="F250" s="10">
        <v>45946</v>
      </c>
      <c r="G250" s="10">
        <v>45946</v>
      </c>
      <c r="H250" s="2" t="str">
        <f>+NETWORKDAYS(Tabla132[[#This Row],[(F) Fecha Iniciación]],Tabla132[[#This Row],[(F) Fecha De Terminación]])&amp;" DIAS"</f>
        <v>43 DIAS</v>
      </c>
      <c r="I250" s="16"/>
      <c r="J250" s="5"/>
      <c r="K250" s="22"/>
      <c r="L250" s="15">
        <v>6600000</v>
      </c>
      <c r="M250" s="18">
        <v>46006</v>
      </c>
      <c r="N250" s="5"/>
      <c r="O250" s="37">
        <f>+Tabla132[[#This Row],[(D) Valor Pagos Efectuados]]/Tabla132[[#This Row],[(D) Valor Del Contrato]]</f>
        <v>1</v>
      </c>
      <c r="P250" s="34">
        <f>+Tabla132[[#This Row],[(D) Valor Del Contrato]]-Tabla132[[#This Row],[(D) Valor Pagos Efectuados]]</f>
        <v>0</v>
      </c>
    </row>
    <row r="251" spans="1:19" ht="90" x14ac:dyDescent="0.25">
      <c r="A251" s="2">
        <v>255</v>
      </c>
      <c r="B251" s="26" t="s">
        <v>452</v>
      </c>
      <c r="C251" s="27">
        <v>1010188375</v>
      </c>
      <c r="D251" s="17" t="s">
        <v>335</v>
      </c>
      <c r="E251" s="25">
        <v>7700000</v>
      </c>
      <c r="F251" s="10">
        <v>45946</v>
      </c>
      <c r="G251" s="10">
        <v>45949</v>
      </c>
      <c r="H251" s="2" t="str">
        <f>+NETWORKDAYS(Tabla132[[#This Row],[(F) Fecha Iniciación]],Tabla132[[#This Row],[(F) Fecha De Terminación]])&amp;" DIAS"</f>
        <v>51 DIAS</v>
      </c>
      <c r="I251" s="16">
        <v>46010</v>
      </c>
      <c r="J251" s="21" t="s">
        <v>538</v>
      </c>
      <c r="K251" s="22">
        <v>1100000</v>
      </c>
      <c r="L251" s="15">
        <v>7700000</v>
      </c>
      <c r="M251" s="18">
        <v>46020</v>
      </c>
      <c r="N251" s="5"/>
      <c r="O251" s="37">
        <f>+Tabla132[[#This Row],[(D) Valor Pagos Efectuados]]/Tabla132[[#This Row],[(D) Valor Del Contrato]]</f>
        <v>1</v>
      </c>
      <c r="P251" s="34">
        <f>+Tabla132[[#This Row],[(D) Valor Del Contrato]]-Tabla132[[#This Row],[(D) Valor Pagos Efectuados]]</f>
        <v>0</v>
      </c>
    </row>
    <row r="252" spans="1:19" s="4" customFormat="1" ht="45" x14ac:dyDescent="0.25">
      <c r="A252" s="9">
        <v>256</v>
      </c>
      <c r="B252" s="26" t="s">
        <v>505</v>
      </c>
      <c r="C252" s="27" t="s">
        <v>506</v>
      </c>
      <c r="D252" s="17" t="s">
        <v>336</v>
      </c>
      <c r="E252" s="25">
        <v>164886658</v>
      </c>
      <c r="F252" s="10">
        <v>45951</v>
      </c>
      <c r="G252" s="10">
        <v>45954</v>
      </c>
      <c r="H252" s="2" t="str">
        <f>+NETWORKDAYS(Tabla132[[#This Row],[(F) Fecha Iniciación]],Tabla132[[#This Row],[(F) Fecha De Terminación]])&amp;" DIAS"</f>
        <v>49 DIAS</v>
      </c>
      <c r="I252" s="16"/>
      <c r="J252" s="5"/>
      <c r="K252" s="22"/>
      <c r="L252" s="15">
        <v>164886658</v>
      </c>
      <c r="M252" s="18">
        <v>46022</v>
      </c>
      <c r="N252" s="5"/>
      <c r="O252" s="37">
        <f>+Tabla132[[#This Row],[(D) Valor Pagos Efectuados]]/Tabla132[[#This Row],[(D) Valor Del Contrato]]</f>
        <v>1</v>
      </c>
      <c r="P252" s="34">
        <f>+Tabla132[[#This Row],[(D) Valor Del Contrato]]-Tabla132[[#This Row],[(D) Valor Pagos Efectuados]]</f>
        <v>0</v>
      </c>
    </row>
    <row r="253" spans="1:19" s="1" customFormat="1" ht="45" x14ac:dyDescent="0.25">
      <c r="A253" s="2">
        <v>257</v>
      </c>
      <c r="B253" s="26" t="s">
        <v>453</v>
      </c>
      <c r="C253" s="27">
        <v>18126614</v>
      </c>
      <c r="D253" s="17" t="s">
        <v>337</v>
      </c>
      <c r="E253" s="25">
        <v>6600000</v>
      </c>
      <c r="F253" s="10">
        <v>45957</v>
      </c>
      <c r="G253" s="10">
        <v>45958</v>
      </c>
      <c r="H253" s="2" t="str">
        <f>+NETWORKDAYS(Tabla132[[#This Row],[(F) Fecha Iniciación]],Tabla132[[#This Row],[(F) Fecha De Terminación]])&amp;" DIAS"</f>
        <v>44 DIAS</v>
      </c>
      <c r="I253" s="16"/>
      <c r="J253" s="5"/>
      <c r="K253" s="22"/>
      <c r="L253" s="15">
        <v>6600000</v>
      </c>
      <c r="M253" s="18">
        <v>46018</v>
      </c>
      <c r="N253" s="5"/>
      <c r="O253" s="37">
        <f>+Tabla132[[#This Row],[(D) Valor Pagos Efectuados]]/Tabla132[[#This Row],[(D) Valor Del Contrato]]</f>
        <v>1</v>
      </c>
      <c r="P253" s="34">
        <f>+Tabla132[[#This Row],[(D) Valor Del Contrato]]-Tabla132[[#This Row],[(D) Valor Pagos Efectuados]]</f>
        <v>0</v>
      </c>
      <c r="Q253" s="2"/>
      <c r="R253" s="2"/>
      <c r="S253" s="2"/>
    </row>
    <row r="254" spans="1:19" ht="30" x14ac:dyDescent="0.25">
      <c r="A254" s="2">
        <v>258</v>
      </c>
      <c r="B254" s="26" t="s">
        <v>454</v>
      </c>
      <c r="C254" s="32">
        <v>27433856</v>
      </c>
      <c r="D254" s="6" t="s">
        <v>542</v>
      </c>
      <c r="E254" s="25">
        <v>32623601.239999998</v>
      </c>
      <c r="F254" s="33">
        <v>45965</v>
      </c>
      <c r="G254" s="18">
        <v>45986</v>
      </c>
      <c r="H254" s="2" t="str">
        <f>+NETWORKDAYS(Tabla132[[#This Row],[(F) Fecha Iniciación]],Tabla132[[#This Row],[(F) Fecha De Terminación]])&amp;" DIAS"</f>
        <v>14 DIAS</v>
      </c>
      <c r="I254" s="16"/>
      <c r="J254" s="5"/>
      <c r="K254" s="22"/>
      <c r="L254" s="15">
        <v>32623526</v>
      </c>
      <c r="M254" s="18">
        <v>46005</v>
      </c>
      <c r="N254" s="18">
        <v>46006</v>
      </c>
      <c r="O254" s="37">
        <f>+Tabla132[[#This Row],[(D) Valor Pagos Efectuados]]/Tabla132[[#This Row],[(D) Valor Del Contrato]]</f>
        <v>0.9999976936942232</v>
      </c>
      <c r="P254" s="34">
        <f>+Tabla132[[#This Row],[(D) Valor Del Contrato]]-Tabla132[[#This Row],[(D) Valor Pagos Efectuados]]</f>
        <v>75.239999998360872</v>
      </c>
    </row>
    <row r="255" spans="1:19" s="4" customFormat="1" ht="60" x14ac:dyDescent="0.25">
      <c r="A255" s="2">
        <v>260</v>
      </c>
      <c r="B255" s="26" t="s">
        <v>455</v>
      </c>
      <c r="C255" s="32">
        <v>901173733</v>
      </c>
      <c r="D255" s="6" t="s">
        <v>507</v>
      </c>
      <c r="E255" s="25">
        <v>137515291</v>
      </c>
      <c r="F255" s="33">
        <v>45968</v>
      </c>
      <c r="G255" s="18">
        <v>45971</v>
      </c>
      <c r="H255" s="2" t="str">
        <f>+NETWORKDAYS(Tabla132[[#This Row],[(F) Fecha Iniciación]],Tabla132[[#This Row],[(F) Fecha De Terminación]])&amp;" DIAS"</f>
        <v>11 DIAS</v>
      </c>
      <c r="I255" s="16"/>
      <c r="J255" s="5"/>
      <c r="K255" s="22"/>
      <c r="L255" s="15">
        <v>131649987</v>
      </c>
      <c r="M255" s="18">
        <v>45985</v>
      </c>
      <c r="N255" s="5"/>
      <c r="O255" s="37">
        <f>+Tabla132[[#This Row],[(D) Valor Pagos Efectuados]]/Tabla132[[#This Row],[(D) Valor Del Contrato]]</f>
        <v>0.95734798685042233</v>
      </c>
      <c r="P255" s="34">
        <f>+Tabla132[[#This Row],[(D) Valor Del Contrato]]-Tabla132[[#This Row],[(D) Valor Pagos Efectuados]]</f>
        <v>5865304</v>
      </c>
    </row>
    <row r="256" spans="1:19" s="4" customFormat="1" ht="75" x14ac:dyDescent="0.25">
      <c r="A256" s="2">
        <v>261</v>
      </c>
      <c r="B256" s="26" t="s">
        <v>456</v>
      </c>
      <c r="C256" s="32">
        <v>9003635146</v>
      </c>
      <c r="D256" s="6" t="s">
        <v>508</v>
      </c>
      <c r="E256" s="25">
        <v>109400000</v>
      </c>
      <c r="F256" s="33">
        <v>45968</v>
      </c>
      <c r="G256" s="18">
        <v>45971</v>
      </c>
      <c r="H256" s="2" t="str">
        <f>+NETWORKDAYS(Tabla132[[#This Row],[(F) Fecha Iniciación]],Tabla132[[#This Row],[(F) Fecha De Terminación]])&amp;" DIAS"</f>
        <v>38 DIAS</v>
      </c>
      <c r="I256" s="16"/>
      <c r="J256" s="5"/>
      <c r="K256" s="22"/>
      <c r="L256" s="15">
        <v>100400000</v>
      </c>
      <c r="M256" s="18">
        <v>46022</v>
      </c>
      <c r="N256" s="18">
        <v>46002</v>
      </c>
      <c r="O256" s="37">
        <f>+Tabla132[[#This Row],[(D) Valor Pagos Efectuados]]/Tabla132[[#This Row],[(D) Valor Del Contrato]]</f>
        <v>0.91773308957952471</v>
      </c>
      <c r="P256" s="34">
        <f>+Tabla132[[#This Row],[(D) Valor Del Contrato]]-Tabla132[[#This Row],[(D) Valor Pagos Efectuados]]</f>
        <v>9000000</v>
      </c>
    </row>
    <row r="257" spans="1:19" ht="165" x14ac:dyDescent="0.25">
      <c r="A257" s="9">
        <v>262</v>
      </c>
      <c r="B257" s="26" t="s">
        <v>457</v>
      </c>
      <c r="C257" s="32">
        <v>1075319669</v>
      </c>
      <c r="D257" s="6" t="s">
        <v>539</v>
      </c>
      <c r="E257" s="25">
        <v>4646667</v>
      </c>
      <c r="F257" s="33">
        <v>45974</v>
      </c>
      <c r="G257" s="18">
        <v>45974</v>
      </c>
      <c r="H257" s="2" t="str">
        <f>+NETWORKDAYS(Tabla132[[#This Row],[(F) Fecha Iniciación]],Tabla132[[#This Row],[(F) Fecha De Terminación]])&amp;" DIAS"</f>
        <v>29 DIAS</v>
      </c>
      <c r="I257" s="16"/>
      <c r="J257" s="5"/>
      <c r="K257" s="22"/>
      <c r="L257" s="15">
        <v>4646667</v>
      </c>
      <c r="M257" s="18">
        <v>46014</v>
      </c>
      <c r="N257" s="5"/>
      <c r="O257" s="37">
        <f>+Tabla132[[#This Row],[(D) Valor Pagos Efectuados]]/Tabla132[[#This Row],[(D) Valor Del Contrato]]</f>
        <v>1</v>
      </c>
      <c r="P257" s="34">
        <f>+Tabla132[[#This Row],[(D) Valor Del Contrato]]-Tabla132[[#This Row],[(D) Valor Pagos Efectuados]]</f>
        <v>0</v>
      </c>
    </row>
    <row r="258" spans="1:19" ht="105" x14ac:dyDescent="0.25">
      <c r="A258" s="2">
        <v>263</v>
      </c>
      <c r="B258" s="26" t="s">
        <v>458</v>
      </c>
      <c r="C258" s="32">
        <v>51940124</v>
      </c>
      <c r="D258" s="6" t="s">
        <v>541</v>
      </c>
      <c r="E258" s="25">
        <v>4500000</v>
      </c>
      <c r="F258" s="33">
        <v>45982</v>
      </c>
      <c r="G258" s="18">
        <v>45982</v>
      </c>
      <c r="H258" s="2" t="str">
        <f>+NETWORKDAYS(Tabla132[[#This Row],[(F) Fecha Iniciación]],Tabla132[[#This Row],[(F) Fecha De Terminación]])&amp;" DIAS"</f>
        <v>21 DIAS</v>
      </c>
      <c r="I258" s="16"/>
      <c r="J258" s="5"/>
      <c r="K258" s="22"/>
      <c r="L258" s="15">
        <v>0</v>
      </c>
      <c r="M258" s="18">
        <v>46011</v>
      </c>
      <c r="N258" s="5"/>
      <c r="O258" s="37">
        <f>+Tabla132[[#This Row],[(D) Valor Pagos Efectuados]]/Tabla132[[#This Row],[(D) Valor Del Contrato]]</f>
        <v>0</v>
      </c>
      <c r="P258" s="34">
        <f>+Tabla132[[#This Row],[(D) Valor Del Contrato]]-Tabla132[[#This Row],[(D) Valor Pagos Efectuados]]</f>
        <v>4500000</v>
      </c>
    </row>
    <row r="259" spans="1:19" s="4" customFormat="1" ht="45" x14ac:dyDescent="0.25">
      <c r="A259" s="2">
        <v>264</v>
      </c>
      <c r="B259" s="26" t="s">
        <v>459</v>
      </c>
      <c r="C259" s="32" t="s">
        <v>510</v>
      </c>
      <c r="D259" s="6" t="s">
        <v>509</v>
      </c>
      <c r="E259" s="25">
        <v>2651000</v>
      </c>
      <c r="F259" s="33">
        <v>45988</v>
      </c>
      <c r="G259" s="18">
        <v>45994</v>
      </c>
      <c r="H259" s="2" t="str">
        <f>+NETWORKDAYS(Tabla132[[#This Row],[(F) Fecha Iniciación]],Tabla132[[#This Row],[(F) Fecha De Terminación]])&amp;" DIAS"</f>
        <v>14 DIAS</v>
      </c>
      <c r="I259" s="16"/>
      <c r="J259" s="5"/>
      <c r="K259" s="22"/>
      <c r="L259" s="15">
        <v>0</v>
      </c>
      <c r="M259" s="18">
        <v>46013</v>
      </c>
      <c r="N259" s="18">
        <v>46042</v>
      </c>
      <c r="O259" s="37">
        <f>+Tabla132[[#This Row],[(D) Valor Pagos Efectuados]]/Tabla132[[#This Row],[(D) Valor Del Contrato]]</f>
        <v>0</v>
      </c>
      <c r="P259" s="34">
        <f>+Tabla132[[#This Row],[(D) Valor Del Contrato]]-Tabla132[[#This Row],[(D) Valor Pagos Efectuados]]</f>
        <v>2651000</v>
      </c>
    </row>
    <row r="260" spans="1:19" s="2" customFormat="1" ht="45" x14ac:dyDescent="0.25">
      <c r="A260" s="9">
        <v>265</v>
      </c>
      <c r="B260" s="26" t="s">
        <v>460</v>
      </c>
      <c r="C260" s="32">
        <v>901761545</v>
      </c>
      <c r="D260" s="6" t="s">
        <v>511</v>
      </c>
      <c r="E260" s="25">
        <v>9864500</v>
      </c>
      <c r="F260" s="33">
        <v>45989</v>
      </c>
      <c r="G260" s="18">
        <v>45992</v>
      </c>
      <c r="H260" s="2" t="str">
        <f>+NETWORKDAYS(Tabla132[[#This Row],[(F) Fecha Iniciación]],Tabla132[[#This Row],[(F) Fecha De Terminación]])&amp;" DIAS"</f>
        <v>15 DIAS</v>
      </c>
      <c r="I260" s="16"/>
      <c r="J260" s="5"/>
      <c r="K260" s="22"/>
      <c r="L260" s="15">
        <v>0</v>
      </c>
      <c r="M260" s="18">
        <v>46011</v>
      </c>
      <c r="N260" s="18">
        <v>46042</v>
      </c>
      <c r="O260" s="37">
        <f>+Tabla132[[#This Row],[(D) Valor Pagos Efectuados]]/Tabla132[[#This Row],[(D) Valor Del Contrato]]</f>
        <v>0</v>
      </c>
      <c r="P260" s="34">
        <f>+Tabla132[[#This Row],[(D) Valor Del Contrato]]-Tabla132[[#This Row],[(D) Valor Pagos Efectuados]]</f>
        <v>9864500</v>
      </c>
    </row>
    <row r="261" spans="1:19" s="1" customFormat="1" ht="75" x14ac:dyDescent="0.25">
      <c r="A261" s="2">
        <v>266</v>
      </c>
      <c r="B261" s="26" t="s">
        <v>461</v>
      </c>
      <c r="C261" s="32">
        <v>1085266188</v>
      </c>
      <c r="D261" s="6" t="s">
        <v>540</v>
      </c>
      <c r="E261" s="25">
        <v>1920000</v>
      </c>
      <c r="F261" s="33">
        <v>45996</v>
      </c>
      <c r="G261" s="18">
        <v>45996</v>
      </c>
      <c r="H261" s="2" t="str">
        <f>+NETWORKDAYS(Tabla132[[#This Row],[(F) Fecha Iniciación]],Tabla132[[#This Row],[(F) Fecha De Terminación]])&amp;" DIAS"</f>
        <v>16 DIAS</v>
      </c>
      <c r="I261" s="16"/>
      <c r="J261" s="5"/>
      <c r="K261" s="22"/>
      <c r="L261" s="15">
        <v>1920000</v>
      </c>
      <c r="M261" s="18">
        <v>46019</v>
      </c>
      <c r="N261" s="5"/>
      <c r="O261" s="37">
        <f>+Tabla132[[#This Row],[(D) Valor Pagos Efectuados]]/Tabla132[[#This Row],[(D) Valor Del Contrato]]</f>
        <v>1</v>
      </c>
      <c r="P261" s="34">
        <f>+Tabla132[[#This Row],[(D) Valor Del Contrato]]-Tabla132[[#This Row],[(D) Valor Pagos Efectuados]]</f>
        <v>0</v>
      </c>
      <c r="Q261" s="2"/>
      <c r="R261" s="2"/>
      <c r="S261" s="2"/>
    </row>
    <row r="262" spans="1:19" s="13" customFormat="1" ht="75" x14ac:dyDescent="0.25">
      <c r="A262" s="2">
        <v>267</v>
      </c>
      <c r="B262" s="26" t="s">
        <v>462</v>
      </c>
      <c r="C262" s="32">
        <v>901484899</v>
      </c>
      <c r="D262" s="6" t="s">
        <v>492</v>
      </c>
      <c r="E262" s="25">
        <v>53213838</v>
      </c>
      <c r="F262" s="33">
        <v>46003</v>
      </c>
      <c r="G262" s="18">
        <v>46015</v>
      </c>
      <c r="H262" s="2" t="str">
        <f>+NETWORKDAYS(Tabla132[[#This Row],[(F) Fecha Iniciación]],Tabla132[[#This Row],[(F) Fecha De Terminación]])&amp;" DIAS"</f>
        <v>33 DIAS</v>
      </c>
      <c r="I262" s="16">
        <v>46036</v>
      </c>
      <c r="J262" s="2" t="s">
        <v>493</v>
      </c>
      <c r="K262" s="22">
        <v>13413838</v>
      </c>
      <c r="L262" s="15">
        <v>0</v>
      </c>
      <c r="M262" s="18">
        <v>46059</v>
      </c>
      <c r="N262" s="5"/>
      <c r="O262" s="37">
        <f>+Tabla132[[#This Row],[(D) Valor Pagos Efectuados]]/Tabla132[[#This Row],[(D) Valor Del Contrato]]</f>
        <v>0</v>
      </c>
      <c r="P262" s="34">
        <f>+Tabla132[[#This Row],[(D) Valor Del Contrato]]-Tabla132[[#This Row],[(D) Valor Pagos Efectuados]]</f>
        <v>53213838</v>
      </c>
    </row>
    <row r="263" spans="1:19" s="13" customFormat="1" ht="90" x14ac:dyDescent="0.25">
      <c r="A263" s="9">
        <v>268</v>
      </c>
      <c r="B263" s="26" t="s">
        <v>460</v>
      </c>
      <c r="C263" s="32">
        <v>901761545</v>
      </c>
      <c r="D263" s="6" t="s">
        <v>512</v>
      </c>
      <c r="E263" s="25">
        <v>33091265</v>
      </c>
      <c r="F263" s="33">
        <v>46010</v>
      </c>
      <c r="G263" s="18">
        <v>46010</v>
      </c>
      <c r="H263" s="2" t="str">
        <f>+NETWORKDAYS(Tabla132[[#This Row],[(F) Fecha Iniciación]],Tabla132[[#This Row],[(F) Fecha De Terminación]])&amp;" DIAS"</f>
        <v>6 DIAS</v>
      </c>
      <c r="I263" s="16"/>
      <c r="J263" s="5"/>
      <c r="K263" s="22"/>
      <c r="L263" s="15">
        <v>0</v>
      </c>
      <c r="M263" s="18">
        <v>46017</v>
      </c>
      <c r="N263" s="18">
        <v>46042</v>
      </c>
      <c r="O263" s="37">
        <f>+Tabla132[[#This Row],[(D) Valor Pagos Efectuados]]/Tabla132[[#This Row],[(D) Valor Del Contrato]]</f>
        <v>0</v>
      </c>
      <c r="P263" s="34">
        <f>+Tabla132[[#This Row],[(D) Valor Del Contrato]]-Tabla132[[#This Row],[(D) Valor Pagos Efectuados]]</f>
        <v>33091265</v>
      </c>
    </row>
    <row r="264" spans="1:19" s="13" customFormat="1" ht="60" x14ac:dyDescent="0.25">
      <c r="A264" s="2">
        <v>269</v>
      </c>
      <c r="B264" s="26" t="s">
        <v>92</v>
      </c>
      <c r="C264" s="32">
        <v>1018434332</v>
      </c>
      <c r="D264" s="6" t="s">
        <v>513</v>
      </c>
      <c r="E264" s="25">
        <v>14760000</v>
      </c>
      <c r="F264" s="33">
        <v>46013</v>
      </c>
      <c r="G264" s="18">
        <v>46020</v>
      </c>
      <c r="H264" s="2" t="str">
        <f>+NETWORKDAYS(Tabla132[[#This Row],[(F) Fecha Iniciación]],Tabla132[[#This Row],[(F) Fecha De Terminación]])&amp;" DIAS"</f>
        <v>263 DIAS</v>
      </c>
      <c r="I264" s="16"/>
      <c r="J264" s="5"/>
      <c r="K264" s="22"/>
      <c r="L264" s="15">
        <v>0</v>
      </c>
      <c r="M264" s="18">
        <v>46386</v>
      </c>
      <c r="N264" s="18">
        <v>46021</v>
      </c>
      <c r="O264" s="37">
        <f>+Tabla132[[#This Row],[(D) Valor Pagos Efectuados]]/Tabla132[[#This Row],[(D) Valor Del Contrato]]</f>
        <v>0</v>
      </c>
      <c r="P264" s="34">
        <f>+Tabla132[[#This Row],[(D) Valor Del Contrato]]-Tabla132[[#This Row],[(D) Valor Pagos Efectuados]]</f>
        <v>14760000</v>
      </c>
    </row>
  </sheetData>
  <pageMargins left="0.7" right="0.7" top="0.75" bottom="0.75" header="0.3" footer="0.3"/>
  <pageSetup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2025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OscarMuñoz</dc:creator>
  <cp:lastModifiedBy>YulyPatriciaChanchí</cp:lastModifiedBy>
  <dcterms:created xsi:type="dcterms:W3CDTF">2023-02-24T14:37:54Z</dcterms:created>
  <dcterms:modified xsi:type="dcterms:W3CDTF">2026-05-14T16:30:03Z</dcterms:modified>
</cp:coreProperties>
</file>